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10" windowWidth="9315" windowHeight="6405"/>
  </bookViews>
  <sheets>
    <sheet name="Hoja1" sheetId="1" r:id="rId1"/>
    <sheet name="Hoja2" sheetId="2" r:id="rId2"/>
    <sheet name="Hoja3" sheetId="3" r:id="rId3"/>
  </sheets>
  <calcPr calcId="145621"/>
  <pivotCaches>
    <pivotCache cacheId="0" r:id="rId4"/>
  </pivotCaches>
</workbook>
</file>

<file path=xl/calcChain.xml><?xml version="1.0" encoding="utf-8"?>
<calcChain xmlns="http://schemas.openxmlformats.org/spreadsheetml/2006/main">
  <c r="G29" i="1" l="1"/>
  <c r="F24" i="1" l="1"/>
  <c r="F25" i="1"/>
  <c r="F26" i="1"/>
  <c r="F27" i="1"/>
  <c r="F28" i="1"/>
  <c r="F29" i="1"/>
  <c r="F23" i="1"/>
  <c r="E29" i="1"/>
  <c r="E28" i="1"/>
  <c r="E27" i="1"/>
  <c r="E26" i="1"/>
  <c r="E25" i="1"/>
  <c r="E24" i="1"/>
  <c r="E23" i="1"/>
  <c r="G24" i="1"/>
  <c r="G25" i="1"/>
  <c r="G26" i="1"/>
  <c r="G27" i="1"/>
  <c r="G28" i="1"/>
  <c r="G23" i="1"/>
</calcChain>
</file>

<file path=xl/sharedStrings.xml><?xml version="1.0" encoding="utf-8"?>
<sst xmlns="http://schemas.openxmlformats.org/spreadsheetml/2006/main" count="16" uniqueCount="14">
  <si>
    <t>AÑO</t>
  </si>
  <si>
    <t>SEMESTRE</t>
  </si>
  <si>
    <t>TAQUILLA TOTAL CINE</t>
  </si>
  <si>
    <t>ASISTENCIA TOTAL CINE</t>
  </si>
  <si>
    <t>TAQUILLA COLOMBIANAS</t>
  </si>
  <si>
    <t>ASISTENCIA COLOMBIANAS</t>
  </si>
  <si>
    <t>Etiquetas de fila</t>
  </si>
  <si>
    <t>Total general</t>
  </si>
  <si>
    <t>Suma de ASISTENCIA TOTAL CINE</t>
  </si>
  <si>
    <t>ASISTENCIA PELICULAS COLOMBIANAS</t>
  </si>
  <si>
    <t>Suma de ASISTENCIA COLOMBIANAS</t>
  </si>
  <si>
    <t>PARTICIPACIÓN</t>
  </si>
  <si>
    <t>ANTERIOR BOLETIN</t>
  </si>
  <si>
    <t>PARTICIPACION QUE APARECE EN EL BOLETIN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</si>
</sst>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* #,##0.0000_);_(* \(#,##0.00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43" fontId="0" fillId="0" borderId="0" xfId="1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3" fontId="0" fillId="0" borderId="1" xfId="1" applyFont="1" applyBorder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0" fillId="0" borderId="1" xfId="1" applyNumberFormat="1" applyFont="1" applyBorder="1"/>
    <xf numFmtId="0" fontId="0" fillId="0" borderId="1" xfId="0" applyFill="1" applyBorder="1" applyAlignment="1">
      <alignment horizontal="center" vertical="center" wrapText="1"/>
    </xf>
    <xf numFmtId="10" fontId="0" fillId="0" borderId="1" xfId="2" applyNumberFormat="1" applyFont="1" applyBorder="1" applyAlignment="1">
      <alignment horizontal="center" vertical="center"/>
    </xf>
    <xf numFmtId="165" fontId="0" fillId="0" borderId="0" xfId="1" applyNumberFormat="1" applyFont="1" applyFill="1" applyBorder="1"/>
    <xf numFmtId="2" fontId="0" fillId="0" borderId="0" xfId="0" applyNumberFormat="1"/>
    <xf numFmtId="0" fontId="0" fillId="0" borderId="0" xfId="0" applyBorder="1"/>
    <xf numFmtId="164" fontId="0" fillId="0" borderId="0" xfId="1" applyNumberFormat="1" applyFont="1" applyBorder="1"/>
    <xf numFmtId="43" fontId="0" fillId="0" borderId="0" xfId="1" applyFont="1" applyBorder="1"/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s-CO" sz="1000"/>
              <a:t>PARTICIPACIÓN DE LAS PELICULAS NACIONALES EN EL TOTAL DE ASISTENCIA EN COLOMBIA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Hoja1!$B$23:$B$29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Hoja1!$G$23:$G$29</c:f>
              <c:numCache>
                <c:formatCode>0.00%</c:formatCode>
                <c:ptCount val="7"/>
                <c:pt idx="0">
                  <c:v>0.11549372735674435</c:v>
                </c:pt>
                <c:pt idx="1">
                  <c:v>0.10566442502083558</c:v>
                </c:pt>
                <c:pt idx="2">
                  <c:v>4.463920723179688E-2</c:v>
                </c:pt>
                <c:pt idx="3">
                  <c:v>4.5481974777604968E-2</c:v>
                </c:pt>
                <c:pt idx="4">
                  <c:v>7.8757758445676687E-2</c:v>
                </c:pt>
                <c:pt idx="5">
                  <c:v>8.2892230486987087E-2</c:v>
                </c:pt>
                <c:pt idx="6">
                  <c:v>5.0180631863894723E-2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04235904"/>
        <c:axId val="215679744"/>
      </c:lineChart>
      <c:catAx>
        <c:axId val="204235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15679744"/>
        <c:crosses val="autoZero"/>
        <c:auto val="1"/>
        <c:lblAlgn val="ctr"/>
        <c:lblOffset val="100"/>
        <c:noMultiLvlLbl val="0"/>
      </c:catAx>
      <c:valAx>
        <c:axId val="215679744"/>
        <c:scaling>
          <c:orientation val="minMax"/>
        </c:scaling>
        <c:delete val="0"/>
        <c:axPos val="l"/>
        <c:majorGridlines/>
        <c:numFmt formatCode="0.00%" sourceLinked="1"/>
        <c:majorTickMark val="none"/>
        <c:minorTickMark val="none"/>
        <c:tickLblPos val="nextTo"/>
        <c:crossAx val="2042359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766762</xdr:colOff>
      <xdr:row>20</xdr:row>
      <xdr:rowOff>4762</xdr:rowOff>
    </xdr:from>
    <xdr:to>
      <xdr:col>12</xdr:col>
      <xdr:colOff>547687</xdr:colOff>
      <xdr:row>32</xdr:row>
      <xdr:rowOff>80962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ergio Murillo" refreshedDate="41655.42966400463" createdVersion="4" refreshedVersion="4" minRefreshableVersion="3" recordCount="14">
  <cacheSource type="worksheet">
    <worksheetSource ref="B3:G17" sheet="Hoja1"/>
  </cacheSource>
  <cacheFields count="6">
    <cacheField name="AÑO" numFmtId="0">
      <sharedItems containsSemiMixedTypes="0" containsString="0" containsNumber="1" containsInteger="1" minValue="2007" maxValue="2013" count="7">
        <n v="2007"/>
        <n v="2008"/>
        <n v="2009"/>
        <n v="2010"/>
        <n v="2011"/>
        <n v="2012"/>
        <n v="2013"/>
      </sharedItems>
    </cacheField>
    <cacheField name="SEMESTRE" numFmtId="0">
      <sharedItems containsSemiMixedTypes="0" containsString="0" containsNumber="1" containsInteger="1" minValue="1" maxValue="2"/>
    </cacheField>
    <cacheField name="TAQUILLA TOTAL CINE" numFmtId="43">
      <sharedItems containsSemiMixedTypes="0" containsString="0" containsNumber="1" containsInteger="1" minValue="69435049142" maxValue="181785000000"/>
    </cacheField>
    <cacheField name="ASISTENCIA TOTAL CINE" numFmtId="43">
      <sharedItems containsSemiMixedTypes="0" containsString="0" containsNumber="1" containsInteger="1" minValue="9785529" maxValue="22006699" count="14">
        <n v="10883429"/>
        <n v="9785529"/>
        <n v="10932900"/>
        <n v="10629977"/>
        <n v="12525838"/>
        <n v="14541847"/>
        <n v="16639700"/>
        <n v="17015391"/>
        <n v="19047911"/>
        <n v="18964052"/>
        <n v="20237903"/>
        <n v="20611414"/>
        <n v="22006699"/>
        <n v="21272210"/>
      </sharedItems>
    </cacheField>
    <cacheField name="TAQUILLA COLOMBIANAS" numFmtId="43">
      <sharedItems containsSemiMixedTypes="0" containsString="0" containsNumber="1" containsInteger="1" minValue="3815318071" maxValue="14875142480"/>
    </cacheField>
    <cacheField name="ASISTENCIA COLOMBIANAS" numFmtId="43">
      <sharedItems containsSemiMixedTypes="0" containsString="0" containsNumber="1" containsInteger="1" minValue="512416" maxValue="217684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">
  <r>
    <x v="0"/>
    <n v="1"/>
    <n v="79290834761"/>
    <x v="0"/>
    <n v="11000710100"/>
    <n v="1468730"/>
  </r>
  <r>
    <x v="0"/>
    <n v="2"/>
    <n v="69435049142"/>
    <x v="1"/>
    <n v="6931117412"/>
    <n v="918405"/>
  </r>
  <r>
    <x v="1"/>
    <n v="1"/>
    <n v="82161152272"/>
    <x v="2"/>
    <n v="13661137819"/>
    <n v="1766013"/>
  </r>
  <r>
    <x v="1"/>
    <n v="2"/>
    <n v="77819632870"/>
    <x v="3"/>
    <n v="3831941927"/>
    <n v="512416"/>
  </r>
  <r>
    <x v="2"/>
    <n v="1"/>
    <n v="95825869779"/>
    <x v="4"/>
    <n v="4794569666"/>
    <n v="653733"/>
  </r>
  <r>
    <x v="2"/>
    <n v="2"/>
    <n v="102253000000"/>
    <x v="5"/>
    <n v="3815318071"/>
    <n v="554547"/>
  </r>
  <r>
    <x v="3"/>
    <n v="1"/>
    <n v="125405000000"/>
    <x v="6"/>
    <n v="4924887340"/>
    <n v="767323"/>
  </r>
  <r>
    <x v="3"/>
    <n v="2"/>
    <n v="132682000000"/>
    <x v="7"/>
    <n v="5099134636"/>
    <n v="763377"/>
  </r>
  <r>
    <x v="4"/>
    <n v="1"/>
    <n v="148687000000"/>
    <x v="8"/>
    <n v="14875142480"/>
    <n v="2176843"/>
  </r>
  <r>
    <x v="4"/>
    <n v="2"/>
    <n v="145356000000"/>
    <x v="9"/>
    <n v="5546706200"/>
    <n v="816894"/>
  </r>
  <r>
    <x v="5"/>
    <n v="1"/>
    <n v="163578000000"/>
    <x v="10"/>
    <n v="11251299450"/>
    <n v="1630750"/>
  </r>
  <r>
    <x v="5"/>
    <n v="2"/>
    <n v="164197000000"/>
    <x v="11"/>
    <n v="12576679400"/>
    <n v="1755341"/>
  </r>
  <r>
    <x v="6"/>
    <n v="1"/>
    <n v="181785000000"/>
    <x v="12"/>
    <n v="9960268450"/>
    <n v="1416691"/>
  </r>
  <r>
    <x v="6"/>
    <n v="2"/>
    <n v="170214000000"/>
    <x v="13"/>
    <n v="5631910750"/>
    <n v="75507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L4:N12" firstHeaderRow="0" firstDataRow="1" firstDataCol="1"/>
  <pivotFields count="6">
    <pivotField axis="axisRow" showAll="0">
      <items count="8">
        <item x="0"/>
        <item x="1"/>
        <item x="2"/>
        <item x="3"/>
        <item x="4"/>
        <item x="5"/>
        <item x="6"/>
        <item t="default"/>
      </items>
    </pivotField>
    <pivotField showAll="0"/>
    <pivotField numFmtId="43" showAll="0"/>
    <pivotField dataField="1" numFmtId="43" showAll="0">
      <items count="15">
        <item x="1"/>
        <item x="3"/>
        <item x="0"/>
        <item x="2"/>
        <item x="4"/>
        <item x="5"/>
        <item x="6"/>
        <item x="7"/>
        <item x="9"/>
        <item x="8"/>
        <item x="10"/>
        <item x="11"/>
        <item x="13"/>
        <item x="12"/>
        <item t="default"/>
      </items>
    </pivotField>
    <pivotField numFmtId="43" showAll="0"/>
    <pivotField dataField="1" numFmtId="43"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ASISTENCIA TOTAL CINE" fld="3" baseField="0" baseItem="0"/>
    <dataField name="Suma de ASISTENCIA COLOMBIANAS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35"/>
  <sheetViews>
    <sheetView tabSelected="1" topLeftCell="C1" workbookViewId="0">
      <selection activeCell="J16" sqref="J16"/>
    </sheetView>
  </sheetViews>
  <sheetFormatPr baseColWidth="10" defaultRowHeight="15" x14ac:dyDescent="0.25"/>
  <cols>
    <col min="2" max="8" width="20" customWidth="1"/>
    <col min="12" max="12" width="17.5703125" bestFit="1" customWidth="1"/>
    <col min="13" max="13" width="30.28515625" bestFit="1" customWidth="1"/>
    <col min="14" max="14" width="33.7109375" bestFit="1" customWidth="1"/>
    <col min="15" max="26" width="14.140625" bestFit="1" customWidth="1"/>
    <col min="27" max="27" width="14" bestFit="1" customWidth="1"/>
  </cols>
  <sheetData>
    <row r="3" spans="2:14" ht="30" x14ac:dyDescent="0.25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</row>
    <row r="4" spans="2:14" x14ac:dyDescent="0.25">
      <c r="B4" s="3">
        <v>2007</v>
      </c>
      <c r="C4" s="3">
        <v>1</v>
      </c>
      <c r="D4" s="4">
        <v>79290834761</v>
      </c>
      <c r="E4" s="4">
        <v>10883429</v>
      </c>
      <c r="F4" s="4">
        <v>11000710100</v>
      </c>
      <c r="G4" s="4">
        <v>1468730</v>
      </c>
      <c r="L4" s="6" t="s">
        <v>6</v>
      </c>
      <c r="M4" t="s">
        <v>8</v>
      </c>
      <c r="N4" t="s">
        <v>10</v>
      </c>
    </row>
    <row r="5" spans="2:14" x14ac:dyDescent="0.25">
      <c r="B5" s="3">
        <v>2007</v>
      </c>
      <c r="C5" s="3">
        <v>2</v>
      </c>
      <c r="D5" s="4">
        <v>69435049142</v>
      </c>
      <c r="E5" s="4">
        <v>9785529</v>
      </c>
      <c r="F5" s="4">
        <v>6931117412</v>
      </c>
      <c r="G5" s="4">
        <v>918405</v>
      </c>
      <c r="L5" s="7">
        <v>2007</v>
      </c>
      <c r="M5" s="5">
        <v>20668958</v>
      </c>
      <c r="N5" s="5">
        <v>2387135</v>
      </c>
    </row>
    <row r="6" spans="2:14" x14ac:dyDescent="0.25">
      <c r="B6" s="3">
        <v>2008</v>
      </c>
      <c r="C6" s="3">
        <v>1</v>
      </c>
      <c r="D6" s="4">
        <v>82161152272</v>
      </c>
      <c r="E6" s="4">
        <v>10932900</v>
      </c>
      <c r="F6" s="4">
        <v>13661137819</v>
      </c>
      <c r="G6" s="4">
        <v>1766013</v>
      </c>
      <c r="L6" s="7">
        <v>2008</v>
      </c>
      <c r="M6" s="5">
        <v>21562877</v>
      </c>
      <c r="N6" s="5">
        <v>2278429</v>
      </c>
    </row>
    <row r="7" spans="2:14" x14ac:dyDescent="0.25">
      <c r="B7" s="3">
        <v>2008</v>
      </c>
      <c r="C7" s="3">
        <v>2</v>
      </c>
      <c r="D7" s="4">
        <v>77819632870</v>
      </c>
      <c r="E7" s="4">
        <v>10629977</v>
      </c>
      <c r="F7" s="4">
        <v>3831941927</v>
      </c>
      <c r="G7" s="4">
        <v>512416</v>
      </c>
      <c r="L7" s="7">
        <v>2009</v>
      </c>
      <c r="M7" s="5">
        <v>27067685</v>
      </c>
      <c r="N7" s="5">
        <v>1208280</v>
      </c>
    </row>
    <row r="8" spans="2:14" x14ac:dyDescent="0.25">
      <c r="B8" s="3">
        <v>2009</v>
      </c>
      <c r="C8" s="3">
        <v>1</v>
      </c>
      <c r="D8" s="4">
        <v>95825869779</v>
      </c>
      <c r="E8" s="4">
        <v>12525838</v>
      </c>
      <c r="F8" s="4">
        <v>4794569666</v>
      </c>
      <c r="G8" s="4">
        <v>653733</v>
      </c>
      <c r="L8" s="7">
        <v>2010</v>
      </c>
      <c r="M8" s="5">
        <v>33655091</v>
      </c>
      <c r="N8" s="5">
        <v>1530700</v>
      </c>
    </row>
    <row r="9" spans="2:14" x14ac:dyDescent="0.25">
      <c r="B9" s="3">
        <v>2009</v>
      </c>
      <c r="C9" s="3">
        <v>2</v>
      </c>
      <c r="D9" s="4">
        <v>102253000000</v>
      </c>
      <c r="E9" s="4">
        <v>14541847</v>
      </c>
      <c r="F9" s="4">
        <v>3815318071</v>
      </c>
      <c r="G9" s="4">
        <v>554547</v>
      </c>
      <c r="L9" s="7">
        <v>2011</v>
      </c>
      <c r="M9" s="5">
        <v>38011963</v>
      </c>
      <c r="N9" s="5">
        <v>2993737</v>
      </c>
    </row>
    <row r="10" spans="2:14" x14ac:dyDescent="0.25">
      <c r="B10" s="3">
        <v>2010</v>
      </c>
      <c r="C10" s="3">
        <v>1</v>
      </c>
      <c r="D10" s="4">
        <v>125405000000</v>
      </c>
      <c r="E10" s="4">
        <v>16639700</v>
      </c>
      <c r="F10" s="4">
        <v>4924887340</v>
      </c>
      <c r="G10" s="4">
        <v>767323</v>
      </c>
      <c r="L10" s="7">
        <v>2012</v>
      </c>
      <c r="M10" s="5">
        <v>40849317</v>
      </c>
      <c r="N10" s="5">
        <v>3386091</v>
      </c>
    </row>
    <row r="11" spans="2:14" x14ac:dyDescent="0.25">
      <c r="B11" s="3">
        <v>2010</v>
      </c>
      <c r="C11" s="3">
        <v>2</v>
      </c>
      <c r="D11" s="4">
        <v>132682000000</v>
      </c>
      <c r="E11" s="4">
        <v>17015391</v>
      </c>
      <c r="F11" s="4">
        <v>5099134636</v>
      </c>
      <c r="G11" s="4">
        <v>763377</v>
      </c>
      <c r="L11" s="7">
        <v>2013</v>
      </c>
      <c r="M11" s="5">
        <v>43278909</v>
      </c>
      <c r="N11" s="5">
        <v>2171763</v>
      </c>
    </row>
    <row r="12" spans="2:14" x14ac:dyDescent="0.25">
      <c r="B12" s="3">
        <v>2011</v>
      </c>
      <c r="C12" s="3">
        <v>1</v>
      </c>
      <c r="D12" s="4">
        <v>148687000000</v>
      </c>
      <c r="E12" s="4">
        <v>19047911</v>
      </c>
      <c r="F12" s="4">
        <v>14875142480</v>
      </c>
      <c r="G12" s="4">
        <v>2176843</v>
      </c>
      <c r="L12" s="7" t="s">
        <v>7</v>
      </c>
      <c r="M12" s="5">
        <v>225094800</v>
      </c>
      <c r="N12" s="5">
        <v>15956135</v>
      </c>
    </row>
    <row r="13" spans="2:14" x14ac:dyDescent="0.25">
      <c r="B13" s="3">
        <v>2011</v>
      </c>
      <c r="C13" s="3">
        <v>2</v>
      </c>
      <c r="D13" s="4">
        <v>145356000000</v>
      </c>
      <c r="E13" s="4">
        <v>18964052</v>
      </c>
      <c r="F13" s="4">
        <v>5546706200</v>
      </c>
      <c r="G13" s="4">
        <v>816894</v>
      </c>
    </row>
    <row r="14" spans="2:14" x14ac:dyDescent="0.25">
      <c r="B14" s="3">
        <v>2012</v>
      </c>
      <c r="C14" s="3">
        <v>1</v>
      </c>
      <c r="D14" s="4">
        <v>163578000000</v>
      </c>
      <c r="E14" s="4">
        <v>20237903</v>
      </c>
      <c r="F14" s="4">
        <v>11251299450</v>
      </c>
      <c r="G14" s="4">
        <v>1630750</v>
      </c>
    </row>
    <row r="15" spans="2:14" x14ac:dyDescent="0.25">
      <c r="B15" s="3">
        <v>2012</v>
      </c>
      <c r="C15" s="3">
        <v>2</v>
      </c>
      <c r="D15" s="4">
        <v>164197000000</v>
      </c>
      <c r="E15" s="4">
        <v>20611414</v>
      </c>
      <c r="F15" s="4">
        <v>12576679400</v>
      </c>
      <c r="G15" s="4">
        <v>1755341</v>
      </c>
    </row>
    <row r="16" spans="2:14" x14ac:dyDescent="0.25">
      <c r="B16" s="3">
        <v>2013</v>
      </c>
      <c r="C16" s="3">
        <v>1</v>
      </c>
      <c r="D16" s="4">
        <v>181785000000</v>
      </c>
      <c r="E16" s="4">
        <v>22006699</v>
      </c>
      <c r="F16" s="4">
        <v>9960268450</v>
      </c>
      <c r="G16" s="4">
        <v>1416691</v>
      </c>
    </row>
    <row r="17" spans="2:7" x14ac:dyDescent="0.25">
      <c r="B17" s="3">
        <v>2013</v>
      </c>
      <c r="C17" s="3">
        <v>2</v>
      </c>
      <c r="D17" s="4">
        <v>170214000000</v>
      </c>
      <c r="E17" s="4">
        <v>21272210</v>
      </c>
      <c r="F17" s="4">
        <v>5631910750</v>
      </c>
      <c r="G17" s="4">
        <v>755072</v>
      </c>
    </row>
    <row r="22" spans="2:7" ht="45" x14ac:dyDescent="0.25">
      <c r="B22" s="8" t="s">
        <v>0</v>
      </c>
      <c r="C22" s="8" t="s">
        <v>3</v>
      </c>
      <c r="D22" s="8" t="s">
        <v>9</v>
      </c>
      <c r="E22" s="8" t="s">
        <v>12</v>
      </c>
      <c r="F22" s="11" t="s">
        <v>13</v>
      </c>
      <c r="G22" s="11" t="s">
        <v>11</v>
      </c>
    </row>
    <row r="23" spans="2:7" x14ac:dyDescent="0.25">
      <c r="B23" s="9">
        <v>2007</v>
      </c>
      <c r="C23" s="10">
        <v>20668958</v>
      </c>
      <c r="D23" s="10">
        <v>2387135</v>
      </c>
      <c r="E23" s="10">
        <f>(C23*0.1035)</f>
        <v>2139237.1529999999</v>
      </c>
      <c r="F23" s="12">
        <f>E23/C23</f>
        <v>0.10349999999999999</v>
      </c>
      <c r="G23" s="12">
        <f t="shared" ref="G23:G29" si="0">(D23/C23)</f>
        <v>0.11549372735674435</v>
      </c>
    </row>
    <row r="24" spans="2:7" x14ac:dyDescent="0.25">
      <c r="B24" s="9">
        <v>2008</v>
      </c>
      <c r="C24" s="10">
        <v>21562877</v>
      </c>
      <c r="D24" s="10">
        <v>2278429</v>
      </c>
      <c r="E24" s="10">
        <f>(C24*0.0956)</f>
        <v>2061411.0412000001</v>
      </c>
      <c r="F24" s="12">
        <f t="shared" ref="F24:F29" si="1">E24/C24</f>
        <v>9.5600000000000004E-2</v>
      </c>
      <c r="G24" s="12">
        <f t="shared" si="0"/>
        <v>0.10566442502083558</v>
      </c>
    </row>
    <row r="25" spans="2:7" x14ac:dyDescent="0.25">
      <c r="B25" s="9">
        <v>2009</v>
      </c>
      <c r="C25" s="10">
        <v>27067685</v>
      </c>
      <c r="D25" s="10">
        <v>1208280</v>
      </c>
      <c r="E25" s="10">
        <f>(C25*0.0427)</f>
        <v>1155790.1495000001</v>
      </c>
      <c r="F25" s="12">
        <f t="shared" si="1"/>
        <v>4.2700000000000002E-2</v>
      </c>
      <c r="G25" s="12">
        <f t="shared" si="0"/>
        <v>4.463920723179688E-2</v>
      </c>
    </row>
    <row r="26" spans="2:7" x14ac:dyDescent="0.25">
      <c r="B26" s="9">
        <v>2010</v>
      </c>
      <c r="C26" s="10">
        <v>33655091</v>
      </c>
      <c r="D26" s="10">
        <v>1530700</v>
      </c>
      <c r="E26" s="10">
        <f>(C26*0.0435)</f>
        <v>1463996.4584999999</v>
      </c>
      <c r="F26" s="12">
        <f t="shared" si="1"/>
        <v>4.3499999999999997E-2</v>
      </c>
      <c r="G26" s="12">
        <f t="shared" si="0"/>
        <v>4.5481974777604968E-2</v>
      </c>
    </row>
    <row r="27" spans="2:7" x14ac:dyDescent="0.25">
      <c r="B27" s="9">
        <v>2011</v>
      </c>
      <c r="C27" s="10">
        <v>38011963</v>
      </c>
      <c r="D27" s="10">
        <v>2993737</v>
      </c>
      <c r="E27" s="10">
        <f>(C27*0.073)</f>
        <v>2774873.2989999996</v>
      </c>
      <c r="F27" s="12">
        <f t="shared" si="1"/>
        <v>7.2999999999999995E-2</v>
      </c>
      <c r="G27" s="12">
        <f t="shared" si="0"/>
        <v>7.8757758445676687E-2</v>
      </c>
    </row>
    <row r="28" spans="2:7" x14ac:dyDescent="0.25">
      <c r="B28" s="9">
        <v>2012</v>
      </c>
      <c r="C28" s="10">
        <v>40849317</v>
      </c>
      <c r="D28" s="10">
        <v>3386091</v>
      </c>
      <c r="E28" s="10">
        <f>(C28*0.0765)</f>
        <v>3124972.7505000001</v>
      </c>
      <c r="F28" s="12">
        <f t="shared" si="1"/>
        <v>7.6499999999999999E-2</v>
      </c>
      <c r="G28" s="12">
        <f t="shared" si="0"/>
        <v>8.2892230486987087E-2</v>
      </c>
    </row>
    <row r="29" spans="2:7" x14ac:dyDescent="0.25">
      <c r="B29" s="9">
        <v>2013</v>
      </c>
      <c r="C29" s="10">
        <v>43278909</v>
      </c>
      <c r="D29" s="10">
        <v>2171763</v>
      </c>
      <c r="E29" s="10">
        <f>(C29*0.0605)</f>
        <v>2618373.9945</v>
      </c>
      <c r="F29" s="12">
        <f t="shared" si="1"/>
        <v>6.0499999999999998E-2</v>
      </c>
      <c r="G29" s="12">
        <f>(D29/C29)</f>
        <v>5.0180631863894723E-2</v>
      </c>
    </row>
    <row r="31" spans="2:7" x14ac:dyDescent="0.25">
      <c r="B31" s="15"/>
      <c r="C31" s="15"/>
      <c r="D31" s="13"/>
      <c r="E31" s="13"/>
    </row>
    <row r="32" spans="2:7" x14ac:dyDescent="0.25">
      <c r="B32" s="15"/>
      <c r="C32" s="16"/>
      <c r="D32" s="15"/>
    </row>
    <row r="33" spans="2:6" x14ac:dyDescent="0.25">
      <c r="B33" s="15"/>
      <c r="C33" s="15"/>
      <c r="D33" s="17"/>
      <c r="E33" s="1"/>
      <c r="F33" s="1"/>
    </row>
    <row r="34" spans="2:6" x14ac:dyDescent="0.25">
      <c r="D34" s="5"/>
      <c r="E34" s="5"/>
    </row>
    <row r="35" spans="2:6" x14ac:dyDescent="0.25">
      <c r="D35" s="14"/>
      <c r="E35" s="14"/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Murillo</dc:creator>
  <cp:lastModifiedBy>Sergio Murillo</cp:lastModifiedBy>
  <dcterms:created xsi:type="dcterms:W3CDTF">2014-01-16T15:15:54Z</dcterms:created>
  <dcterms:modified xsi:type="dcterms:W3CDTF">2014-01-17T21:32:11Z</dcterms:modified>
</cp:coreProperties>
</file>