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Asistenteplaneacion\Desktop\Cine En Cifras GRÁFICAS\Boletín INGLÉS\"/>
    </mc:Choice>
  </mc:AlternateContent>
  <bookViews>
    <workbookView xWindow="0" yWindow="0" windowWidth="10200" windowHeight="7680"/>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r:id="rId5"/>
    <sheet name="6. TOTAL MAS TAQUILLERAS" sheetId="6" r:id="rId6"/>
    <sheet name="7. COL. MAS TAQUILLERAS" sheetId="7" r:id="rId7"/>
    <sheet name="8. COL MAYOR 20.000 ESPEC" sheetId="8" r:id="rId8"/>
  </sheets>
  <definedNames>
    <definedName name="_xlnm._FilterDatabase" localSheetId="0" hidden="1">'1. ASISTENCIA A PELICULAS COL.'!$J$64:$P$231</definedName>
    <definedName name="_xlnm._FilterDatabase" localSheetId="6" hidden="1">'7. COL. MAS TAQUILLERAS'!#REF!</definedName>
    <definedName name="_xlnm._FilterDatabase" localSheetId="7" hidden="1">'8. COL MAYOR 20.000 ESPEC'!$B$3:$G$3</definedName>
  </definedNames>
  <calcPr calcId="152511" concurrentCalc="0"/>
  <pivotCaches>
    <pivotCache cacheId="2" r:id="rId9"/>
    <pivotCache cacheId="3"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K120" i="2" l="1"/>
  <c r="J120" i="2"/>
  <c r="I120" i="2"/>
  <c r="H120" i="2"/>
  <c r="G120" i="2"/>
  <c r="F120" i="2"/>
  <c r="E83" i="2"/>
  <c r="E120" i="2"/>
  <c r="E82" i="2"/>
  <c r="F82" i="2"/>
  <c r="D120" i="2"/>
  <c r="L120" i="2"/>
  <c r="F83" i="2"/>
  <c r="F84" i="2"/>
  <c r="F85" i="2"/>
  <c r="F86" i="2"/>
  <c r="F87" i="2"/>
  <c r="F88" i="2"/>
  <c r="F89" i="2"/>
  <c r="F90" i="2"/>
  <c r="E84" i="2"/>
  <c r="E85" i="2"/>
  <c r="E86" i="2"/>
  <c r="E87" i="2"/>
  <c r="E88" i="2"/>
  <c r="E89" i="2"/>
  <c r="E90" i="2"/>
  <c r="D83" i="2"/>
  <c r="D84" i="2"/>
  <c r="D85" i="2"/>
  <c r="D86" i="2"/>
  <c r="D87" i="2"/>
  <c r="D88" i="2"/>
  <c r="D89" i="2"/>
  <c r="D90" i="2"/>
  <c r="D82" i="2"/>
  <c r="D25" i="1"/>
  <c r="I15" i="5"/>
  <c r="E25" i="1"/>
  <c r="J16" i="5"/>
  <c r="K16" i="5"/>
  <c r="O16" i="5"/>
  <c r="M16" i="5"/>
  <c r="J9" i="5"/>
  <c r="K9" i="5"/>
  <c r="J10" i="5"/>
  <c r="K10" i="5"/>
  <c r="J11" i="5"/>
  <c r="K11" i="5"/>
  <c r="J12" i="5"/>
  <c r="K12" i="5"/>
  <c r="J13" i="5"/>
  <c r="K13" i="5"/>
  <c r="J14" i="5"/>
  <c r="K14" i="5"/>
  <c r="J15" i="5"/>
  <c r="K15" i="5"/>
  <c r="J8" i="5"/>
  <c r="K8" i="5"/>
  <c r="I16" i="5"/>
  <c r="M15" i="5"/>
  <c r="M13" i="5"/>
  <c r="J57" i="5"/>
  <c r="O15" i="5"/>
  <c r="O13" i="5"/>
  <c r="K57" i="5"/>
  <c r="M14" i="5"/>
  <c r="J58" i="5"/>
  <c r="O14" i="5"/>
  <c r="K58" i="5"/>
  <c r="F18" i="4"/>
  <c r="E29" i="2"/>
  <c r="F29" i="2"/>
  <c r="H29" i="2"/>
  <c r="E15" i="2"/>
  <c r="E30" i="2"/>
  <c r="F30" i="2"/>
  <c r="H30" i="2"/>
  <c r="D15" i="2"/>
  <c r="E24" i="1"/>
  <c r="D36" i="1"/>
  <c r="G48" i="1"/>
  <c r="D24" i="1"/>
  <c r="D30" i="2"/>
  <c r="G35" i="1"/>
  <c r="G36" i="1"/>
  <c r="D48" i="1"/>
  <c r="D47" i="1"/>
  <c r="F48" i="1"/>
  <c r="C36" i="1"/>
  <c r="C48" i="1"/>
  <c r="F36" i="1"/>
  <c r="I8" i="5"/>
  <c r="D46" i="1"/>
  <c r="D41" i="1"/>
  <c r="D42" i="1"/>
  <c r="D43" i="1"/>
  <c r="D44" i="1"/>
  <c r="D45" i="1"/>
  <c r="C41" i="1"/>
  <c r="C42" i="1"/>
  <c r="C43" i="1"/>
  <c r="C44" i="1"/>
  <c r="C45" i="1"/>
  <c r="C46" i="1"/>
  <c r="C47" i="1"/>
  <c r="M9" i="5"/>
  <c r="O10" i="5"/>
  <c r="M11" i="5"/>
  <c r="M12" i="5"/>
  <c r="O8" i="5"/>
  <c r="M8" i="5"/>
  <c r="M10" i="5"/>
  <c r="O9" i="5"/>
  <c r="O12" i="5"/>
  <c r="O11" i="5"/>
  <c r="I9" i="5"/>
  <c r="I10" i="5"/>
  <c r="I11" i="5"/>
  <c r="I12" i="5"/>
  <c r="I13" i="5"/>
  <c r="I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0" i="1"/>
  <c r="C40" i="1"/>
</calcChain>
</file>

<file path=xl/comments1.xml><?xml version="1.0" encoding="utf-8"?>
<comments xmlns="http://schemas.openxmlformats.org/spreadsheetml/2006/main">
  <authors>
    <author>Diego Bustos</author>
  </authors>
  <commentList>
    <comment ref="D24" authorId="0" shapeId="0">
      <text>
        <r>
          <rPr>
            <b/>
            <sz val="9"/>
            <color indexed="81"/>
            <rFont val="Calibri"/>
            <family val="2"/>
          </rPr>
          <t>Diego Bustos:</t>
        </r>
        <r>
          <rPr>
            <sz val="9"/>
            <color indexed="81"/>
            <rFont val="Calibri"/>
            <family val="2"/>
          </rPr>
          <t xml:space="preserve">
Se resta B.O. de Corazón de León</t>
        </r>
      </text>
    </comment>
    <comment ref="E24" authorId="0" shapeId="0">
      <text>
        <r>
          <rPr>
            <b/>
            <sz val="9"/>
            <color indexed="81"/>
            <rFont val="Calibri"/>
            <family val="2"/>
          </rPr>
          <t>Diego Bustos:</t>
        </r>
        <r>
          <rPr>
            <sz val="9"/>
            <color indexed="81"/>
            <rFont val="Calibri"/>
            <family val="2"/>
          </rPr>
          <t xml:space="preserve">
Se resta la asistencia de Corazón de León
</t>
        </r>
      </text>
    </comment>
  </commentList>
</comments>
</file>

<file path=xl/comments2.xml><?xml version="1.0" encoding="utf-8"?>
<comments xmlns="http://schemas.openxmlformats.org/spreadsheetml/2006/main">
  <authors>
    <author>Diego Bustos</author>
    <author>Asistenteplaneacion</author>
  </authors>
  <commentList>
    <comment ref="D15" authorId="0" shapeId="0">
      <text>
        <r>
          <rPr>
            <b/>
            <sz val="9"/>
            <color indexed="81"/>
            <rFont val="Calibri"/>
            <family val="2"/>
          </rPr>
          <t>Diego Bustos:</t>
        </r>
        <r>
          <rPr>
            <sz val="9"/>
            <color indexed="81"/>
            <rFont val="Calibri"/>
            <family val="2"/>
          </rPr>
          <t xml:space="preserve">
Se resta Taquilla de Corazón de León
</t>
        </r>
      </text>
    </comment>
    <comment ref="E15" authorId="0" shapeId="0">
      <text>
        <r>
          <rPr>
            <b/>
            <sz val="9"/>
            <color indexed="81"/>
            <rFont val="Calibri"/>
            <family val="2"/>
          </rPr>
          <t>Diego Bustos:</t>
        </r>
        <r>
          <rPr>
            <sz val="9"/>
            <color indexed="81"/>
            <rFont val="Calibri"/>
            <family val="2"/>
          </rPr>
          <t xml:space="preserve">
Se resta asistencia de Corazón de León
</t>
        </r>
      </text>
    </comment>
    <comment ref="D77" authorId="1" shapeId="0">
      <text>
        <r>
          <rPr>
            <b/>
            <sz val="9"/>
            <color indexed="81"/>
            <rFont val="Tahoma"/>
            <charset val="1"/>
          </rPr>
          <t>Asistenteplaneacion:</t>
        </r>
        <r>
          <rPr>
            <sz val="9"/>
            <color indexed="81"/>
            <rFont val="Tahoma"/>
            <charset val="1"/>
          </rPr>
          <t xml:space="preserve">
Incluye B.O. de Paisaje Indeleble y Monte Adentro
</t>
        </r>
      </text>
    </comment>
    <comment ref="E77" authorId="1" shapeId="0">
      <text>
        <r>
          <rPr>
            <b/>
            <sz val="9"/>
            <color indexed="81"/>
            <rFont val="Tahoma"/>
            <charset val="1"/>
          </rPr>
          <t>Asistenteplaneacion:</t>
        </r>
        <r>
          <rPr>
            <sz val="9"/>
            <color indexed="81"/>
            <rFont val="Tahoma"/>
            <charset val="1"/>
          </rPr>
          <t xml:space="preserve">
Incluye asistencia de Paisaje Indeleble y Monte Adentro
</t>
        </r>
      </text>
    </comment>
  </commentList>
</comments>
</file>

<file path=xl/sharedStrings.xml><?xml version="1.0" encoding="utf-8"?>
<sst xmlns="http://schemas.openxmlformats.org/spreadsheetml/2006/main" count="431" uniqueCount="418">
  <si>
    <r>
      <rPr>
        <b/>
        <sz val="10"/>
        <rFont val="Arial"/>
        <family val="2"/>
      </rPr>
      <t>YEAR</t>
    </r>
  </si>
  <si>
    <t>1/2-Yr PERIOD</t>
  </si>
  <si>
    <r>
      <rPr>
        <b/>
        <sz val="10"/>
        <rFont val="Arial"/>
        <family val="2"/>
      </rPr>
      <t>BOX OFFICE</t>
    </r>
  </si>
  <si>
    <r>
      <rPr>
        <b/>
        <sz val="10"/>
        <rFont val="Arial"/>
        <family val="2"/>
      </rPr>
      <t>ADMISSIONS</t>
    </r>
  </si>
  <si>
    <t>Row labels</t>
  </si>
  <si>
    <t>Total</t>
  </si>
  <si>
    <t>Total BOX OFFICE</t>
  </si>
  <si>
    <t>Total ADMISSIONS</t>
  </si>
  <si>
    <t>(All)</t>
  </si>
  <si>
    <r>
      <rPr>
        <b/>
        <sz val="11"/>
        <color theme="1"/>
        <rFont val="Calibri"/>
        <family val="2"/>
        <scheme val="minor"/>
      </rPr>
      <t>IN MILLIONS / THOUSANDS</t>
    </r>
  </si>
  <si>
    <r>
      <rPr>
        <b/>
        <sz val="11"/>
        <color theme="1"/>
        <rFont val="Calibri"/>
        <family val="2"/>
        <scheme val="minor"/>
      </rPr>
      <t>BOX OFFICE-1st ½ Yr</t>
    </r>
  </si>
  <si>
    <r>
      <rPr>
        <b/>
        <sz val="11"/>
        <color theme="1"/>
        <rFont val="Calibri"/>
        <family val="2"/>
        <scheme val="minor"/>
      </rPr>
      <t>ADMISSIONS-1st ½ Yr</t>
    </r>
  </si>
  <si>
    <r>
      <rPr>
        <b/>
        <sz val="11"/>
        <color theme="1"/>
        <rFont val="Calibri"/>
        <family val="2"/>
        <scheme val="minor"/>
      </rPr>
      <t>TOTAL ADMISSIONS</t>
    </r>
  </si>
  <si>
    <t>Percentage of Admissions in First Half of the Year</t>
  </si>
  <si>
    <r>
      <rPr>
        <b/>
        <sz val="11"/>
        <color theme="1"/>
        <rFont val="Calibri"/>
        <family val="2"/>
        <scheme val="minor"/>
      </rPr>
      <t>TOTAL ADMISSIONS</t>
    </r>
  </si>
  <si>
    <r>
      <rPr>
        <b/>
        <sz val="10"/>
        <rFont val="Arial"/>
        <family val="2"/>
      </rPr>
      <t>COLOMBIAN FILM RELEASES</t>
    </r>
  </si>
  <si>
    <r>
      <rPr>
        <b/>
        <sz val="10"/>
        <rFont val="Arial"/>
        <family val="2"/>
      </rPr>
      <t xml:space="preserve">TOTAL ADMISSIONS </t>
    </r>
  </si>
  <si>
    <r>
      <rPr>
        <b/>
        <sz val="10"/>
        <rFont val="Arial"/>
        <family val="2"/>
      </rPr>
      <t>COLOMBIAN FILM ADMISSIONS</t>
    </r>
  </si>
  <si>
    <t>PERCENTAGE</t>
  </si>
  <si>
    <r>
      <rPr>
        <sz val="11"/>
        <color theme="1"/>
        <rFont val="Calibri"/>
        <family val="2"/>
        <scheme val="minor"/>
      </rPr>
      <t>MONTH</t>
    </r>
  </si>
  <si>
    <r>
      <rPr>
        <b/>
        <sz val="10"/>
        <rFont val="Arial"/>
        <family val="2"/>
      </rPr>
      <t>AVERAGE</t>
    </r>
  </si>
  <si>
    <t>AVERAGE EXCHANGE RATE</t>
  </si>
  <si>
    <r>
      <rPr>
        <b/>
        <sz val="11"/>
        <color theme="1"/>
        <rFont val="Calibri"/>
        <family val="2"/>
        <scheme val="minor"/>
      </rPr>
      <t>NOMINAL BOX OFFICE COL PESOS</t>
    </r>
  </si>
  <si>
    <r>
      <rPr>
        <b/>
        <sz val="11"/>
        <color theme="1"/>
        <rFont val="Calibri"/>
        <family val="2"/>
        <scheme val="minor"/>
      </rPr>
      <t>NOMINAL BOX OFFICE USD</t>
    </r>
  </si>
  <si>
    <r>
      <rPr>
        <b/>
        <sz val="11"/>
        <color theme="1"/>
        <rFont val="Calibri"/>
        <family val="2"/>
        <scheme val="minor"/>
      </rPr>
      <t>REAL BOX OFFICE COL PESOS</t>
    </r>
  </si>
  <si>
    <r>
      <rPr>
        <b/>
        <sz val="11"/>
        <color theme="1"/>
        <rFont val="Calibri"/>
        <family val="2"/>
        <scheme val="minor"/>
      </rPr>
      <t>REAL BOX OFFICE USD</t>
    </r>
  </si>
  <si>
    <r>
      <rPr>
        <b/>
        <sz val="11"/>
        <color theme="1"/>
        <rFont val="Calibri"/>
        <family val="2"/>
        <scheme val="minor"/>
      </rPr>
      <t>REAL AVERAGE TICKET PRICE, COL PESOS</t>
    </r>
  </si>
  <si>
    <r>
      <rPr>
        <b/>
        <sz val="11"/>
        <color theme="1"/>
        <rFont val="Calibri"/>
        <family val="2"/>
        <scheme val="minor"/>
      </rPr>
      <t>REAL AVERAGE TICKET PRICE, USD</t>
    </r>
  </si>
  <si>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</si>
  <si>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</si>
  <si>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</si>
  <si>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</si>
  <si>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</si>
  <si>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</si>
  <si>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</si>
  <si>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</si>
  <si>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</si>
  <si>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</si>
  <si>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</si>
  <si>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</si>
  <si>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</si>
  <si>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</si>
  <si>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</si>
  <si>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</si>
  <si>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</si>
  <si>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</si>
  <si>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</si>
  <si>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</si>
  <si>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</si>
  <si>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</si>
  <si>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</si>
  <si>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</si>
  <si>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</si>
  <si>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</si>
  <si>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</si>
  <si>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</si>
  <si>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</si>
  <si>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</si>
  <si>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</si>
  <si>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</si>
  <si>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</si>
  <si>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</si>
  <si>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</si>
  <si>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</si>
  <si>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THE TRIP 3</t>
  </si>
  <si>
    <r>
      <rPr>
        <b/>
        <sz val="10"/>
        <rFont val="Arial"/>
        <family val="2"/>
      </rPr>
      <t>RANK</t>
    </r>
  </si>
  <si>
    <r>
      <rPr>
        <b/>
        <sz val="10"/>
        <rFont val="Arial"/>
        <family val="2"/>
      </rPr>
      <t>FILM</t>
    </r>
  </si>
  <si>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</si>
  <si>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</si>
  <si>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</si>
  <si>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</si>
  <si>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</si>
  <si>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</si>
  <si>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</si>
  <si>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</si>
  <si>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</si>
  <si>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</si>
  <si>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</si>
  <si>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</si>
  <si>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</si>
  <si>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</si>
  <si>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</si>
  <si>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</si>
  <si>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</si>
  <si>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</si>
  <si>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</si>
  <si>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THE TRIP</t>
  </si>
  <si>
    <t>LOS COLORES DE LA MONTAQA</t>
  </si>
  <si>
    <t>EL JEFE</t>
  </si>
  <si>
    <t>EL PARAMO</t>
  </si>
  <si>
    <t>EN COMA</t>
  </si>
  <si>
    <t>LA CARA OCULTA</t>
  </si>
  <si>
    <t>MI GENTE LINDA MI GENTE BELLA</t>
  </si>
  <si>
    <t>EL CARTEL DE LOS SAPOS</t>
  </si>
  <si>
    <t>SANANDRESITO</t>
  </si>
  <si>
    <t>MAMA TOMATE LA SOPA</t>
  </si>
  <si>
    <t>THE TRIP 2</t>
  </si>
  <si>
    <t>EL CONTROL</t>
  </si>
  <si>
    <t>ROA</t>
  </si>
  <si>
    <t>ROLLING POR COLOMBIA</t>
  </si>
  <si>
    <t>CRIMEN CON VISTA AL MAR</t>
  </si>
  <si>
    <r>
      <rPr>
        <b/>
        <sz val="10"/>
        <rFont val="Arial"/>
        <family val="2"/>
      </rPr>
      <t>COLOMBIAN RANK</t>
    </r>
  </si>
  <si>
    <r>
      <rPr>
        <b/>
        <sz val="10"/>
        <rFont val="Arial"/>
        <family val="2"/>
      </rPr>
      <t>OVERALL RANK</t>
    </r>
  </si>
  <si>
    <t>DELIRIO</t>
  </si>
  <si>
    <t>ENCERRADA</t>
  </si>
  <si>
    <t>NOS VAMOS PAL MUNDIAL</t>
  </si>
  <si>
    <r>
      <rPr>
        <b/>
        <sz val="11"/>
        <color theme="1"/>
        <rFont val="Calibri"/>
        <family val="2"/>
        <scheme val="minor"/>
      </rPr>
      <t>TRENDS IN COLOMBIAN FILM</t>
    </r>
  </si>
  <si>
    <t>RIO 2 3D</t>
  </si>
  <si>
    <t>MALEFICIENT 3D</t>
  </si>
  <si>
    <t xml:space="preserve"> </t>
  </si>
  <si>
    <t>Source: Calculated by Proimágenes Colombia with figures from CADBOX. Methodology by Fedesarrollo.</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</si>
  <si>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</si>
  <si>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TOTAL FILM RELEASES</t>
    </r>
  </si>
  <si>
    <r>
      <rPr>
        <b/>
        <sz val="10"/>
        <rFont val="Arial"/>
        <family val="2"/>
      </rPr>
      <t>PERCENTAGE COLOMBIAN FILMS</t>
    </r>
  </si>
  <si>
    <r>
      <rPr>
        <sz val="11"/>
        <color theme="1"/>
        <rFont val="Calibri"/>
        <family val="2"/>
        <scheme val="minor"/>
      </rPr>
      <t>DECEMBER</t>
    </r>
  </si>
  <si>
    <t>CPI AS PROPORTION OF DEC. 2014 CPI</t>
  </si>
  <si>
    <t>TRANSFORMERS 4 3D</t>
  </si>
  <si>
    <t>TEENAGE MUTANT NINJA TURTLES 3D</t>
  </si>
  <si>
    <t>* The average price in dollars of movie tickets in Colombia, at the December exchange rate and adjusted for inflation to the December CPI, remains above three dollars.</t>
  </si>
  <si>
    <t>UNO AL AÑO NO HACE DAÑO</t>
  </si>
  <si>
    <r>
      <rPr>
        <b/>
        <sz val="10"/>
        <rFont val="Arial"/>
        <family val="2"/>
      </rPr>
      <t>Original title code</t>
    </r>
  </si>
  <si>
    <r>
      <rPr>
        <b/>
        <sz val="10"/>
        <rFont val="Arial"/>
        <family val="2"/>
      </rPr>
      <t>Original title</t>
    </r>
  </si>
  <si>
    <r>
      <rPr>
        <b/>
        <sz val="10"/>
        <rFont val="Arial"/>
        <family val="2"/>
      </rPr>
      <t>Release year</t>
    </r>
  </si>
  <si>
    <r>
      <rPr>
        <b/>
        <sz val="10"/>
        <rFont val="Arial"/>
        <family val="2"/>
      </rPr>
      <t>Release month</t>
    </r>
  </si>
  <si>
    <r>
      <rPr>
        <b/>
        <sz val="10"/>
        <rFont val="Arial"/>
        <family val="2"/>
      </rPr>
      <t>Release date</t>
    </r>
  </si>
  <si>
    <r>
      <rPr>
        <b/>
        <sz val="10"/>
        <rFont val="Arial"/>
        <family val="2"/>
      </rPr>
      <t>Box office 2</t>
    </r>
  </si>
  <si>
    <r>
      <rPr>
        <b/>
        <sz val="10"/>
        <rFont val="Arial"/>
        <family val="2"/>
      </rPr>
      <t>Admissions 2</t>
    </r>
  </si>
  <si>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</si>
  <si>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</si>
  <si>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</si>
  <si>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</si>
  <si>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</si>
  <si>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</si>
  <si>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</si>
  <si>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</si>
  <si>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</si>
  <si>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</si>
  <si>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</si>
  <si>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</si>
  <si>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</si>
  <si>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</si>
  <si>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</si>
  <si>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</si>
  <si>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</si>
  <si>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</si>
  <si>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</si>
  <si>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</si>
  <si>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</si>
  <si>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</si>
  <si>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</si>
  <si>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</si>
  <si>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</si>
  <si>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</si>
  <si>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</si>
  <si>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</si>
  <si>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</si>
  <si>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</si>
  <si>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</si>
  <si>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</si>
  <si>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</si>
  <si>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</si>
  <si>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</si>
  <si>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</si>
  <si>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</si>
  <si>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</si>
  <si>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</si>
  <si>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</si>
  <si>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</si>
  <si>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</si>
  <si>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</si>
  <si>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</si>
  <si>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</si>
  <si>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</si>
  <si>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</si>
  <si>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</si>
  <si>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</si>
  <si>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</si>
  <si>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</si>
  <si>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</si>
  <si>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</si>
  <si>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</si>
  <si>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</si>
  <si>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</si>
  <si>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</si>
  <si>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</si>
  <si>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</si>
  <si>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</si>
  <si>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</si>
  <si>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</si>
  <si>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</si>
  <si>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</si>
  <si>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</si>
  <si>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</si>
  <si>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</si>
  <si>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</si>
  <si>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</si>
  <si>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</si>
  <si>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</si>
  <si>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</si>
  <si>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</si>
  <si>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</si>
  <si>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</si>
  <si>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</si>
  <si>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</si>
  <si>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</si>
  <si>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</si>
  <si>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</si>
  <si>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</si>
  <si>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</si>
  <si>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</si>
  <si>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</si>
  <si>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</si>
  <si>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</si>
  <si>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</si>
  <si>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</si>
  <si>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</si>
  <si>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</si>
  <si>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</si>
  <si>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</si>
  <si>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 xml:space="preserve">Source: Calculated by Proimágenes Colombia with figures from CADBOX. Methodology by Fedesarrollo.
</t>
  </si>
  <si>
    <t>* 3D movies still top the list of movie theater admissions in Colombia.
*2. Box office refers only to gross per film; admissions, on the other hand, refers to the number of tickets sold. Therefore, although there is some correlation between the two variables or metrics, they may fluctuate from film to film, primarily due to the marginal costs in the ticket price and the format in which each film is screened.</t>
  </si>
  <si>
    <r>
      <rPr>
        <sz val="11"/>
        <color theme="1"/>
        <rFont val="Calibri"/>
        <family val="2"/>
        <scheme val="minor"/>
      </rPr>
      <t>PROPORTION OF DEC. 2014 CPI</t>
    </r>
  </si>
  <si>
    <r>
      <rPr>
        <sz val="11"/>
        <color theme="1"/>
        <rFont val="Calibri"/>
        <family val="2"/>
        <scheme val="minor"/>
      </rPr>
      <t>Monte Adentro</t>
    </r>
  </si>
  <si>
    <r>
      <rPr>
        <sz val="11"/>
        <color theme="1"/>
        <rFont val="Calibri"/>
        <family val="2"/>
        <scheme val="minor"/>
      </rPr>
      <t>Indelible Landscape</t>
    </r>
  </si>
  <si>
    <t>SE NOS ARMO LA GORDA</t>
  </si>
  <si>
    <t>OUT OF THE DARK (DYNAMO)</t>
  </si>
  <si>
    <t>PINK NOISE</t>
  </si>
  <si>
    <t>THE VANISHED ELEPHANT</t>
  </si>
  <si>
    <t>EVERYONE LEAVES</t>
  </si>
  <si>
    <t>SHAKESPEARE</t>
  </si>
  <si>
    <t>LA RECTORA</t>
  </si>
  <si>
    <t>ACCORDION’S VOYAGE</t>
  </si>
  <si>
    <t>EMBRACE OF THE SERPENT</t>
  </si>
  <si>
    <t>GENTE DE BIEN</t>
  </si>
  <si>
    <t>ULTIMO ALIENTO</t>
  </si>
  <si>
    <t>PA POR MIS HIJOS LO QUE SEA</t>
  </si>
  <si>
    <t>REGUE CHICKEN</t>
  </si>
  <si>
    <t>ELLA</t>
  </si>
  <si>
    <t>CARTA A UNA SOMBRA</t>
  </si>
  <si>
    <t>EL CARTEL DE LA PAPA</t>
  </si>
  <si>
    <t>LAND AND SHADE</t>
  </si>
  <si>
    <t>EL PALACIO: ANTES DEL FUEGO</t>
  </si>
  <si>
    <t>VIVO EN EL LIMBO</t>
  </si>
  <si>
    <t>A MATTER OF LAND</t>
  </si>
  <si>
    <t>PORRO HECHO EN COLOMBIA</t>
  </si>
  <si>
    <t>GUELCOME TO COLOMBIA</t>
  </si>
  <si>
    <t>SIEMPREVIVA</t>
  </si>
  <si>
    <t>SE NOS ARMO LA GORDA 2</t>
  </si>
  <si>
    <t>LIVEFOREVER</t>
  </si>
  <si>
    <t>SUAVE EL ALIENTO</t>
  </si>
  <si>
    <t>VIOLENCIA CC</t>
  </si>
  <si>
    <t>LAS TETAS DE MI MADRE</t>
  </si>
  <si>
    <t>VIOLENCIA OTH</t>
  </si>
  <si>
    <t>ALIAS MARIA</t>
  </si>
  <si>
    <t>EL VALLE SIN SOMBRAS</t>
  </si>
  <si>
    <t>REFUGIADO</t>
  </si>
  <si>
    <t>MARA_ON</t>
  </si>
  <si>
    <t>PARADOR HUNGARO</t>
  </si>
  <si>
    <t>UNO AL A_O NO HACE DA_O 2</t>
  </si>
  <si>
    <t>MONTE ADENTRO</t>
  </si>
  <si>
    <t>INDELIBLE LANDSCAPE</t>
  </si>
  <si>
    <r>
      <rPr>
        <sz val="11"/>
        <color theme="1"/>
        <rFont val="Calibri"/>
        <family val="2"/>
        <scheme val="minor"/>
      </rPr>
      <t>BO</t>
    </r>
  </si>
  <si>
    <r>
      <rPr>
        <sz val="11"/>
        <color theme="1"/>
        <rFont val="Calibri"/>
        <family val="2"/>
        <scheme val="minor"/>
      </rPr>
      <t>CORAZÓN DE LEÓN</t>
    </r>
  </si>
  <si>
    <t>* First half of 2015
Source: Calculated by Proimágenes Colombia with figures from CADBOX. Methodology by Fedesarrollo.</t>
  </si>
  <si>
    <t>* Colombian film releases accounted for 10.65% of the total number of releases in Colombia in 2015.</t>
  </si>
  <si>
    <t xml:space="preserve">DECEMBER </t>
  </si>
  <si>
    <r>
      <rPr>
        <sz val="11"/>
        <color theme="1"/>
        <rFont val="Calibri"/>
        <family val="2"/>
        <scheme val="minor"/>
      </rPr>
      <t>PROPORTION OF DEC. 2015 CPI</t>
    </r>
  </si>
  <si>
    <t>Source: Calculated by Proimágenes Colombia with figures from CADBOX. Methodology by Fedesarrollo. The December 2015 CPI was used to obtain figures in constant prices. This means that the effect of inflation has been removed, and thus the different data may be compared to each other. The average USD-Colombian peso exchange rate of December 2015, as reported by the Bank of the Republic, was used: COP 2,746.47.</t>
  </si>
  <si>
    <t>* Ticket prices in Colombia have remained over 8,000 pesos in recent years. It can be seen that real ticket prices in Colombia have fallen by 8.16% since 2012.</t>
  </si>
  <si>
    <t>FAST &amp; FURIOUS 7 3D</t>
  </si>
  <si>
    <t>MINIONS 3D</t>
  </si>
  <si>
    <t>THE AVENGERS: AGE OF ULTRON 3D</t>
  </si>
  <si>
    <t>INSIDE OUT 3D</t>
  </si>
  <si>
    <t>SAN ANDREAS 3D</t>
  </si>
  <si>
    <t>UNO AL A_O NO HACE DA_O</t>
  </si>
  <si>
    <r>
      <t xml:space="preserve">The film </t>
    </r>
    <r>
      <rPr>
        <i/>
        <sz val="11"/>
        <rFont val="Calibri"/>
      </rPr>
      <t>Uno al año no hace daño</t>
    </r>
    <r>
      <rPr>
        <sz val="11"/>
        <color theme="1"/>
        <rFont val="Calibri"/>
        <family val="2"/>
        <scheme val="minor"/>
      </rPr>
      <t xml:space="preserve"> was released on December 25, 2014, but the number of admissions is shown for the first months of 2015.</t>
    </r>
  </si>
  <si>
    <r>
      <rPr>
        <b/>
        <sz val="11"/>
        <color theme="1"/>
        <rFont val="Calibri"/>
        <family val="2"/>
        <scheme val="minor"/>
      </rPr>
      <t>BOX OFFICE-2ND ½ YR</t>
    </r>
  </si>
  <si>
    <r>
      <rPr>
        <b/>
        <sz val="11"/>
        <color theme="1"/>
        <rFont val="Calibri"/>
        <family val="2"/>
        <scheme val="minor"/>
      </rPr>
      <t>ADMISSIONS-2ND ½ YR</t>
    </r>
  </si>
  <si>
    <t>Percentage of Admissions in Second Half of the Year</t>
  </si>
  <si>
    <t>* Second half of 2015
Source: Calculated by Proimágenes Colombia with figures from CADBOX. Methodology by Fedesarrollo.</t>
  </si>
  <si>
    <t>* Admissions at Colombian films take place in the context of a growing number of Colombian and foreign films.</t>
  </si>
  <si>
    <r>
      <rPr>
        <b/>
        <sz val="10"/>
        <rFont val="Arial"/>
        <family val="2"/>
      </rPr>
      <t>1/2-Yr PERIOD</t>
    </r>
  </si>
  <si>
    <t>ADMISSIONS</t>
  </si>
  <si>
    <r>
      <rPr>
        <b/>
        <sz val="11"/>
        <color theme="1"/>
        <rFont val="Calibri"/>
        <family val="2"/>
        <scheme val="minor"/>
      </rPr>
      <t>YEAR</t>
    </r>
  </si>
  <si>
    <r>
      <rPr>
        <b/>
        <sz val="11"/>
        <color theme="1"/>
        <rFont val="Calibri"/>
        <family val="2"/>
        <scheme val="minor"/>
      </rPr>
      <t>BOX OFFICE</t>
    </r>
  </si>
  <si>
    <r>
      <rPr>
        <b/>
        <sz val="11"/>
        <color theme="1"/>
        <rFont val="Calibri"/>
        <family val="2"/>
        <scheme val="minor"/>
      </rPr>
      <t>ADMISSIONS</t>
    </r>
  </si>
  <si>
    <r>
      <rPr>
        <b/>
        <sz val="11"/>
        <color theme="1"/>
        <rFont val="Calibri"/>
        <family val="2"/>
        <scheme val="minor"/>
      </rPr>
      <t>YEAR</t>
    </r>
  </si>
  <si>
    <r>
      <rPr>
        <b/>
        <sz val="11"/>
        <color theme="1"/>
        <rFont val="Calibri"/>
        <family val="2"/>
        <scheme val="minor"/>
      </rPr>
      <t>BOX OFFICE</t>
    </r>
  </si>
  <si>
    <r>
      <rPr>
        <b/>
        <sz val="11"/>
        <color theme="1"/>
        <rFont val="Calibri"/>
        <family val="2"/>
        <scheme val="minor"/>
      </rPr>
      <t>ADMISSIONS</t>
    </r>
  </si>
  <si>
    <r>
      <rPr>
        <b/>
        <sz val="10"/>
        <rFont val="Arial"/>
        <family val="2"/>
      </rPr>
      <t>Original title code</t>
    </r>
  </si>
  <si>
    <r>
      <rPr>
        <b/>
        <sz val="10"/>
        <rFont val="Arial"/>
        <family val="2"/>
      </rPr>
      <t>Original title</t>
    </r>
  </si>
  <si>
    <r>
      <rPr>
        <b/>
        <sz val="10"/>
        <rFont val="Arial"/>
        <family val="2"/>
      </rPr>
      <t>Release year</t>
    </r>
  </si>
  <si>
    <r>
      <rPr>
        <b/>
        <sz val="10"/>
        <rFont val="Arial"/>
        <family val="2"/>
      </rPr>
      <t>Release month</t>
    </r>
  </si>
  <si>
    <r>
      <rPr>
        <b/>
        <sz val="10"/>
        <rFont val="Arial"/>
        <family val="2"/>
      </rPr>
      <t>Release date</t>
    </r>
  </si>
  <si>
    <r>
      <rPr>
        <b/>
        <sz val="10"/>
        <rFont val="Arial"/>
        <family val="2"/>
      </rPr>
      <t>Box office 2</t>
    </r>
  </si>
  <si>
    <r>
      <rPr>
        <b/>
        <sz val="10"/>
        <rFont val="Arial"/>
        <family val="2"/>
      </rPr>
      <t>Admissions 2</t>
    </r>
  </si>
  <si>
    <r>
      <rPr>
        <b/>
        <sz val="11"/>
        <color theme="1"/>
        <rFont val="Calibri"/>
        <family val="2"/>
        <scheme val="minor"/>
      </rPr>
      <t>TRENDS IN COLOMBIAN FILM</t>
    </r>
  </si>
  <si>
    <r>
      <rPr>
        <b/>
        <sz val="11"/>
        <color theme="1"/>
        <rFont val="Calibri"/>
        <family val="2"/>
        <scheme val="minor"/>
      </rPr>
      <t>YEAR</t>
    </r>
  </si>
  <si>
    <t>IN MILLIONS / THOUSANDS</t>
  </si>
  <si>
    <r>
      <rPr>
        <b/>
        <sz val="11"/>
        <color theme="1"/>
        <rFont val="Calibri"/>
        <family val="2"/>
        <scheme val="minor"/>
      </rPr>
      <t>YEAR</t>
    </r>
  </si>
  <si>
    <r>
      <rPr>
        <b/>
        <sz val="11"/>
        <color theme="1"/>
        <rFont val="Calibri"/>
        <family val="2"/>
        <scheme val="minor"/>
      </rPr>
      <t>BOX OFFICE-1st ½ Yr</t>
    </r>
  </si>
  <si>
    <r>
      <rPr>
        <b/>
        <sz val="11"/>
        <color theme="1"/>
        <rFont val="Calibri"/>
        <family val="2"/>
        <scheme val="minor"/>
      </rPr>
      <t>ADMISSIONS-1st ½ Yr</t>
    </r>
  </si>
  <si>
    <r>
      <rPr>
        <b/>
        <sz val="11"/>
        <color theme="1"/>
        <rFont val="Calibri"/>
        <family val="2"/>
        <scheme val="minor"/>
      </rPr>
      <t>YEAR</t>
    </r>
  </si>
  <si>
    <r>
      <rPr>
        <b/>
        <sz val="11"/>
        <color theme="1"/>
        <rFont val="Calibri"/>
        <family val="2"/>
        <scheme val="minor"/>
      </rPr>
      <t>TOTAL ADMISSIONS</t>
    </r>
  </si>
  <si>
    <t>IN MILLIONS / THOUSANDS</t>
  </si>
  <si>
    <r>
      <rPr>
        <b/>
        <sz val="11"/>
        <color theme="1"/>
        <rFont val="Calibri"/>
        <family val="2"/>
        <scheme val="minor"/>
      </rPr>
      <t>YEAR</t>
    </r>
  </si>
  <si>
    <r>
      <rPr>
        <b/>
        <sz val="11"/>
        <color theme="1"/>
        <rFont val="Calibri"/>
        <family val="2"/>
        <scheme val="minor"/>
      </rPr>
      <t>BOX OFFICE-2ND ½ YR</t>
    </r>
  </si>
  <si>
    <r>
      <rPr>
        <b/>
        <sz val="11"/>
        <color theme="1"/>
        <rFont val="Calibri"/>
        <family val="2"/>
        <scheme val="minor"/>
      </rPr>
      <t>ADMISSIONS-2ND ½ YR</t>
    </r>
  </si>
  <si>
    <r>
      <rPr>
        <b/>
        <sz val="11"/>
        <color theme="1"/>
        <rFont val="Calibri"/>
        <family val="2"/>
        <scheme val="minor"/>
      </rPr>
      <t>TOTAL ADMISSIONS</t>
    </r>
  </si>
  <si>
    <r>
      <rPr>
        <b/>
        <sz val="10"/>
        <rFont val="Arial"/>
        <family val="2"/>
      </rPr>
      <t>YEAR</t>
    </r>
  </si>
  <si>
    <t>Source: Calculated by Proimágenes Colombia with figures from CADBOX. Methodology by Fedesarrollo.</t>
  </si>
  <si>
    <r>
      <rPr>
        <b/>
        <sz val="11"/>
        <color theme="1"/>
        <rFont val="Calibri"/>
        <family val="2"/>
        <scheme val="minor"/>
      </rPr>
      <t>TRENDS IN COLOMBIAN FILM</t>
    </r>
  </si>
  <si>
    <t>1/2-Yr PERIOD</t>
  </si>
  <si>
    <t>(All)</t>
  </si>
  <si>
    <r>
      <rPr>
        <b/>
        <sz val="11"/>
        <color theme="1"/>
        <rFont val="Calibri"/>
        <family val="2"/>
        <scheme val="minor"/>
      </rPr>
      <t>YEAR</t>
    </r>
  </si>
  <si>
    <r>
      <rPr>
        <b/>
        <sz val="10"/>
        <rFont val="Arial"/>
        <family val="2"/>
      </rPr>
      <t>YEAR</t>
    </r>
  </si>
  <si>
    <r>
      <rPr>
        <b/>
        <sz val="10"/>
        <rFont val="Arial"/>
        <family val="2"/>
      </rPr>
      <t>1/2-Yr PERIOD</t>
    </r>
  </si>
  <si>
    <r>
      <rPr>
        <b/>
        <sz val="10"/>
        <rFont val="Arial"/>
        <family val="2"/>
      </rPr>
      <t>BOX OFFICE</t>
    </r>
  </si>
  <si>
    <r>
      <rPr>
        <b/>
        <sz val="10"/>
        <rFont val="Arial"/>
        <family val="2"/>
      </rPr>
      <t>ADMISSIONS</t>
    </r>
  </si>
  <si>
    <t>Row labels</t>
  </si>
  <si>
    <r>
      <rPr>
        <sz val="11"/>
        <color theme="1"/>
        <rFont val="Calibri"/>
        <family val="2"/>
        <scheme val="minor"/>
      </rPr>
      <t>Total ADMISSIONS</t>
    </r>
  </si>
  <si>
    <t>Total</t>
  </si>
  <si>
    <r>
      <rPr>
        <b/>
        <sz val="11"/>
        <color theme="1"/>
        <rFont val="Calibri"/>
        <family val="2"/>
        <scheme val="minor"/>
      </rPr>
      <t>TRENDS IN COLOMBIAN FILM</t>
    </r>
  </si>
  <si>
    <r>
      <rPr>
        <sz val="11"/>
        <color theme="1"/>
        <rFont val="Calibri"/>
        <family val="2"/>
        <scheme val="minor"/>
      </rPr>
      <t>YEAR</t>
    </r>
  </si>
  <si>
    <r>
      <rPr>
        <b/>
        <sz val="11"/>
        <color theme="1"/>
        <rFont val="Calibri"/>
        <family val="2"/>
        <scheme val="minor"/>
      </rPr>
      <t>YEAR</t>
    </r>
  </si>
  <si>
    <r>
      <rPr>
        <b/>
        <sz val="11"/>
        <color theme="1"/>
        <rFont val="Calibri"/>
        <family val="2"/>
        <scheme val="minor"/>
      </rPr>
      <t>ADMISSIONS</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</si>
  <si>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</si>
  <si>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</si>
  <si>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</si>
  <si>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</si>
  <si>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</si>
  <si>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</si>
  <si>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</si>
  <si>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</si>
  <si>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</si>
  <si>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</si>
  <si>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</si>
  <si>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</si>
  <si>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</si>
  <si>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</si>
  <si>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b/>
        <sz val="10"/>
        <rFont val="Arial"/>
        <family val="2"/>
      </rPr>
      <t>YEAR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</si>
  <si>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</si>
  <si>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</si>
  <si>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</si>
  <si>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</si>
  <si>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</si>
  <si>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</si>
  <si>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</si>
  <si>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</si>
  <si>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</si>
  <si>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r>
      <rPr>
        <sz val="11"/>
        <color theme="1"/>
        <rFont val="Calibri"/>
        <family val="2"/>
        <scheme val="minor"/>
      </rPr>
      <t>DECEMBER</t>
    </r>
  </si>
  <si>
    <t>Source: Calculated by Proimágenes Colombia with figures from CADBOX. Methodology by Fedesarrollo. The December 2015 CPI was used to obtain figures in constant prices. This means that the effect of inflation has been removed, and thus the different data may be compared to each other. The average USD-Colombian peso exchange rate of December 2015, as reported by the Bank of the Republic, was used: COP 2,746.47.</t>
  </si>
  <si>
    <r>
      <rPr>
        <b/>
        <sz val="11"/>
        <color theme="1"/>
        <rFont val="Calibri"/>
        <family val="2"/>
        <scheme val="minor"/>
      </rPr>
      <t>TRENDS IN COLOMBIAN FILM</t>
    </r>
  </si>
  <si>
    <r>
      <rPr>
        <b/>
        <sz val="10"/>
        <rFont val="Arial"/>
        <family val="2"/>
      </rPr>
      <t>YEAR</t>
    </r>
  </si>
  <si>
    <r>
      <rPr>
        <b/>
        <sz val="10"/>
        <rFont val="Arial"/>
        <family val="2"/>
      </rPr>
      <t>ADMISSIONS</t>
    </r>
  </si>
  <si>
    <r>
      <rPr>
        <b/>
        <sz val="10"/>
        <rFont val="Arial"/>
        <family val="2"/>
      </rPr>
      <t>BOX OFFICE</t>
    </r>
  </si>
  <si>
    <t>PARAISO TRAVEL</t>
  </si>
  <si>
    <r>
      <rPr>
        <b/>
        <sz val="11"/>
        <color theme="1"/>
        <rFont val="Calibri"/>
        <family val="2"/>
        <scheme val="minor"/>
      </rPr>
      <t>TRENDS IN COLOMBIAN FILM</t>
    </r>
  </si>
  <si>
    <r>
      <rPr>
        <b/>
        <sz val="10"/>
        <rFont val="Arial"/>
        <family val="2"/>
      </rPr>
      <t>YEAR</t>
    </r>
  </si>
  <si>
    <r>
      <rPr>
        <b/>
        <sz val="10"/>
        <rFont val="Arial"/>
        <family val="2"/>
      </rPr>
      <t>FILM</t>
    </r>
  </si>
  <si>
    <r>
      <rPr>
        <b/>
        <sz val="10"/>
        <rFont val="Arial"/>
        <family val="2"/>
      </rPr>
      <t>ADMISSIONS</t>
    </r>
  </si>
  <si>
    <r>
      <rPr>
        <b/>
        <sz val="10"/>
        <rFont val="Arial"/>
        <family val="2"/>
      </rPr>
      <t>BOX OFFICE</t>
    </r>
  </si>
  <si>
    <t>UNO AL A_O NO HACE DA_O 2</t>
  </si>
  <si>
    <t>SE NOS ARMO LA GORDA</t>
  </si>
  <si>
    <t>GUELCOME TO COLOMBIA</t>
  </si>
  <si>
    <t>SE NOS ARMO LA GORDA 2</t>
  </si>
  <si>
    <t>THE TRIP 3</t>
  </si>
  <si>
    <t>GALLOWS HILL</t>
  </si>
  <si>
    <t>DELIRIO</t>
  </si>
  <si>
    <t>NOS VAMOS PAL MUNDIAL</t>
  </si>
  <si>
    <t>THE TRIP 2</t>
  </si>
  <si>
    <t>EL CONTROL</t>
  </si>
  <si>
    <t>ROA</t>
  </si>
  <si>
    <t>ROLLING POR COLOMBIA</t>
  </si>
  <si>
    <t>CRIMEN CON VISTA AL MAR</t>
  </si>
  <si>
    <t>THE HIDDEN FACE</t>
  </si>
  <si>
    <t>MI GENTE LINDA MI GENTE BELLA</t>
  </si>
  <si>
    <t>THE SNITCH CARTEL</t>
  </si>
  <si>
    <t>SANANDRESITO</t>
  </si>
  <si>
    <t>MOTHER EAT YOUR SOUP</t>
  </si>
  <si>
    <t>THE TRIP</t>
  </si>
  <si>
    <t>THE COLORS OF THE MOUNTAIN</t>
  </si>
  <si>
    <t>THE BOSS</t>
  </si>
  <si>
    <t>THE SQUAD</t>
  </si>
  <si>
    <t>EN COMA</t>
  </si>
  <si>
    <t>INFRAGANTI</t>
  </si>
  <si>
    <t>SIN TETAS NO HAY PARAISO</t>
  </si>
  <si>
    <t>CHANCE</t>
  </si>
  <si>
    <t>OF LOVE AND OTHER DEMONS</t>
  </si>
  <si>
    <t>GARCIA</t>
  </si>
  <si>
    <t>EL ARRIERO</t>
  </si>
  <si>
    <t>LA PASION DE GABRIEL</t>
  </si>
  <si>
    <t>THE WIND JOURNEYS</t>
  </si>
  <si>
    <t>NI TE CASES NI TE EMBARQUES</t>
  </si>
  <si>
    <t>BLOOD AND RAIN</t>
  </si>
  <si>
    <t>PARAISO TRAVEL</t>
  </si>
  <si>
    <t>MUERTOS DE SUSTO</t>
  </si>
  <si>
    <t>DOG EAT DOG</t>
  </si>
  <si>
    <t>LA MILAGROSA</t>
  </si>
  <si>
    <t>LOS ACTORES DEL CONFLICTO</t>
  </si>
  <si>
    <t>BLUFF</t>
  </si>
  <si>
    <t>SATANAS</t>
  </si>
  <si>
    <t>ESTO HUELE MAL</t>
  </si>
  <si>
    <t xml:space="preserve">Source: Calculated by Proimágenes Colombia with figures from CADBOX. Methodology by Fedesarrollo.
</t>
  </si>
  <si>
    <t xml:space="preserve">* Admissions at Colombian films in 2015 grew by 56.13% (1,239,096) compared to 2014 (2,207,435). Admissions at the 36 films released broke down as follows: six had more than 100,000 admissions; twelve had between 10,000 and 100,000; sixteen had between 1,000 and 10,000 admissions; and finally, two had fewer than 1,000 admissions.                                                                                                                                                           </t>
  </si>
  <si>
    <t>Ranking</t>
  </si>
  <si>
    <t>año</t>
  </si>
  <si>
    <t>mes-estreno</t>
  </si>
  <si>
    <t>dia-estreno</t>
  </si>
  <si>
    <t>UNO AL AÑO NO HACE DAÑO 2</t>
  </si>
  <si>
    <t>EL ABRAZO DE LA SERPIENTE</t>
  </si>
  <si>
    <t>QUE VIVA LA MUSICA</t>
  </si>
  <si>
    <t>LA TIERRA Y LA SOMBRA</t>
  </si>
  <si>
    <t>TODOS SE VAN</t>
  </si>
  <si>
    <t>8. COLOMBIAN FILMS RELEASED IN 2015 WITH MORE THAN 20.000 ADMISSIONS</t>
  </si>
  <si>
    <t>FILM</t>
  </si>
  <si>
    <t>BOX OFFICE</t>
  </si>
  <si>
    <t>Source: Calculated by Proimágenes Colombia with figures from CADBOX. Methodology by Fedesarrollo.                              The admissions figures include films that were released in December 2014, which exhibition continues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</si>
</sst>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 _€_-;\-* #,##0.00\ _€_-;_-* &quot;-&quot;??\ _€_-;_-@_-"/>
    <numFmt numFmtId="166" formatCode="_-* #,##0\ _€_-;\-* #,##0\ _€_-;_-* &quot;-&quot;??\ _€_-;_-@_-"/>
    <numFmt numFmtId="167" formatCode="0.0%"/>
    <numFmt numFmtId="168" formatCode="0.000000"/>
    <numFmt numFmtId="169" formatCode="0.0"/>
    <numFmt numFmtId="170" formatCode="0.000000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charset val="1"/>
    </font>
    <font>
      <b/>
      <sz val="9"/>
      <color indexed="81"/>
      <name val="Tahoma"/>
      <charset val="1"/>
    </font>
    <font>
      <i/>
      <sz val="11"/>
      <name val="Calibri"/>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bottom/>
      <diagonal/>
    </border>
    <border>
      <left/>
      <right style="thin">
        <color indexed="64"/>
      </right>
      <top/>
      <bottom/>
      <diagonal/>
    </border>
  </borders>
  <cellStyleXfs count="5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cellStyleXfs>
  <cellXfs count="136">
    <xf numFmtId="0" fontId="0" fillId="0" borderId="0" xfId="0"/>
    <xf numFmtId="0" fontId="0" fillId="33" borderId="0" xfId="0" applyFill="1"/>
    <xf numFmtId="0" fontId="0" fillId="0" borderId="10" xfId="0" applyBorder="1" applyAlignment="1">
      <alignment horizontal="center"/>
    </xf>
    <xf numFmtId="164"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4" fontId="0" fillId="0" borderId="10" xfId="1" applyNumberFormat="1" applyFont="1" applyBorder="1"/>
    <xf numFmtId="2" fontId="0" fillId="33" borderId="0" xfId="0" applyNumberFormat="1" applyFill="1"/>
    <xf numFmtId="164" fontId="0" fillId="33" borderId="0" xfId="0" applyNumberFormat="1" applyFill="1"/>
    <xf numFmtId="0" fontId="0" fillId="0" borderId="10" xfId="1" applyNumberFormat="1" applyFont="1" applyBorder="1" applyAlignment="1">
      <alignment horizontal="center" vertical="center"/>
    </xf>
    <xf numFmtId="43"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7"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7" fontId="0" fillId="33" borderId="10" xfId="0" applyNumberFormat="1" applyFill="1" applyBorder="1" applyAlignment="1">
      <alignment horizontal="center" vertical="center"/>
    </xf>
    <xf numFmtId="164"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4" fontId="0" fillId="33" borderId="10" xfId="1" applyNumberFormat="1" applyFont="1" applyFill="1" applyBorder="1"/>
    <xf numFmtId="164" fontId="0" fillId="33" borderId="10" xfId="0" applyNumberFormat="1" applyFill="1" applyBorder="1"/>
    <xf numFmtId="43" fontId="0" fillId="33" borderId="10" xfId="1" applyFont="1" applyFill="1" applyBorder="1"/>
    <xf numFmtId="43"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4"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4" fontId="0" fillId="0" borderId="10" xfId="1" applyNumberFormat="1" applyFont="1" applyBorder="1"/>
    <xf numFmtId="0" fontId="0" fillId="33" borderId="0" xfId="0" applyFill="1" applyBorder="1" applyAlignment="1">
      <alignment horizontal="center"/>
    </xf>
    <xf numFmtId="164" fontId="0" fillId="33" borderId="0" xfId="1" applyNumberFormat="1" applyFont="1" applyFill="1"/>
    <xf numFmtId="0" fontId="18" fillId="33" borderId="0" xfId="0" applyNumberFormat="1" applyFont="1" applyFill="1" applyBorder="1" applyAlignment="1" applyProtection="1">
      <alignment horizontal="center"/>
    </xf>
    <xf numFmtId="164" fontId="0" fillId="33" borderId="0" xfId="1" applyNumberFormat="1" applyFont="1" applyFill="1" applyBorder="1" applyAlignment="1">
      <alignment horizontal="center"/>
    </xf>
    <xf numFmtId="164" fontId="0" fillId="33" borderId="0" xfId="1" applyNumberFormat="1" applyFont="1" applyFill="1" applyBorder="1"/>
    <xf numFmtId="168" fontId="0" fillId="33" borderId="10" xfId="0" applyNumberFormat="1" applyFill="1" applyBorder="1"/>
    <xf numFmtId="0" fontId="0" fillId="33" borderId="0" xfId="1" applyNumberFormat="1" applyFont="1" applyFill="1" applyBorder="1" applyAlignment="1">
      <alignment horizontal="center" vertical="center"/>
    </xf>
    <xf numFmtId="0" fontId="0" fillId="0" borderId="0" xfId="0"/>
    <xf numFmtId="170"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6"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0" fontId="0" fillId="33" borderId="0" xfId="0" applyFill="1" applyBorder="1" applyAlignment="1">
      <alignment horizontal="center" vertical="center"/>
    </xf>
    <xf numFmtId="169"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0"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4" fontId="0" fillId="33" borderId="0" xfId="0" applyNumberFormat="1" applyFill="1"/>
    <xf numFmtId="164" fontId="0" fillId="0" borderId="10" xfId="1" applyNumberFormat="1" applyFont="1" applyBorder="1" applyAlignment="1">
      <alignment horizontal="left"/>
    </xf>
    <xf numFmtId="0" fontId="0" fillId="0" borderId="10" xfId="0" applyFill="1" applyBorder="1" applyAlignment="1">
      <alignment horizontal="center" vertical="center"/>
    </xf>
    <xf numFmtId="164" fontId="0" fillId="0" borderId="10" xfId="1" applyNumberFormat="1" applyFont="1" applyFill="1" applyBorder="1" applyAlignment="1">
      <alignment horizontal="center" vertical="center"/>
    </xf>
    <xf numFmtId="0" fontId="0" fillId="33" borderId="10" xfId="0" applyFill="1" applyBorder="1" applyAlignment="1">
      <alignment horizontal="center"/>
    </xf>
    <xf numFmtId="166" fontId="0" fillId="35" borderId="10" xfId="44" applyNumberFormat="1" applyFont="1" applyFill="1" applyBorder="1"/>
    <xf numFmtId="166"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0" fontId="0" fillId="33" borderId="0" xfId="0" applyFill="1" applyBorder="1" applyAlignment="1">
      <alignment horizontal="left"/>
    </xf>
    <xf numFmtId="164" fontId="0" fillId="33" borderId="0" xfId="1" applyNumberFormat="1" applyFont="1" applyFill="1" applyBorder="1" applyAlignment="1">
      <alignment horizontal="center" vertical="center"/>
    </xf>
    <xf numFmtId="164" fontId="0" fillId="33" borderId="0" xfId="1" applyNumberFormat="1" applyFont="1" applyFill="1" applyBorder="1" applyAlignment="1">
      <alignment horizontal="left"/>
    </xf>
    <xf numFmtId="164" fontId="0" fillId="33" borderId="10" xfId="1" applyNumberFormat="1" applyFont="1" applyFill="1" applyBorder="1" applyAlignment="1">
      <alignment horizontal="center"/>
    </xf>
    <xf numFmtId="164" fontId="0" fillId="36" borderId="0" xfId="1" applyNumberFormat="1" applyFont="1" applyFill="1"/>
    <xf numFmtId="17" fontId="0" fillId="33" borderId="0" xfId="0" applyNumberFormat="1" applyFill="1"/>
    <xf numFmtId="166" fontId="0" fillId="33" borderId="0" xfId="44" applyNumberFormat="1" applyFont="1" applyFill="1" applyBorder="1"/>
    <xf numFmtId="10" fontId="0" fillId="33" borderId="10" xfId="0" applyNumberFormat="1" applyFill="1" applyBorder="1" applyAlignment="1">
      <alignment horizontal="center" vertical="center"/>
    </xf>
    <xf numFmtId="2" fontId="0" fillId="33" borderId="0" xfId="0" applyNumberFormat="1" applyFill="1" applyBorder="1"/>
    <xf numFmtId="0" fontId="16" fillId="33" borderId="10" xfId="0" applyFont="1" applyFill="1" applyBorder="1" applyAlignment="1">
      <alignment horizontal="center"/>
    </xf>
    <xf numFmtId="0" fontId="0" fillId="33" borderId="10" xfId="0" applyFill="1" applyBorder="1" applyAlignment="1">
      <alignment horizontal="center"/>
    </xf>
    <xf numFmtId="0" fontId="16" fillId="33" borderId="10" xfId="0" applyFont="1" applyFill="1" applyBorder="1" applyAlignment="1">
      <alignment horizontal="center"/>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0" borderId="10" xfId="0" applyFill="1" applyBorder="1" applyAlignment="1">
      <alignment horizontal="left" vertical="top" wrapText="1"/>
    </xf>
    <xf numFmtId="0" fontId="18" fillId="33" borderId="10" xfId="0" applyNumberFormat="1" applyFont="1" applyFill="1" applyBorder="1" applyAlignment="1" applyProtection="1">
      <alignment horizontal="center" vertical="center" wrapText="1"/>
    </xf>
    <xf numFmtId="0" fontId="16" fillId="33" borderId="10" xfId="0" applyFont="1" applyFill="1" applyBorder="1" applyAlignment="1">
      <alignment horizontal="center" vertical="center" wrapText="1"/>
    </xf>
    <xf numFmtId="0" fontId="0" fillId="33" borderId="10" xfId="0" applyFill="1" applyBorder="1" applyAlignment="1">
      <alignment horizontal="left" wrapText="1"/>
    </xf>
    <xf numFmtId="0" fontId="0" fillId="33" borderId="10" xfId="0" applyFill="1" applyBorder="1" applyAlignment="1">
      <alignment horizontal="left"/>
    </xf>
    <xf numFmtId="0" fontId="0" fillId="33" borderId="13" xfId="0" applyFill="1" applyBorder="1" applyAlignment="1">
      <alignment horizontal="left" vertical="center" wrapText="1"/>
    </xf>
    <xf numFmtId="0" fontId="0" fillId="33" borderId="0" xfId="0" applyFill="1" applyBorder="1" applyAlignment="1">
      <alignment horizontal="left" vertical="center"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17" xfId="0" applyFill="1" applyBorder="1" applyAlignment="1">
      <alignment horizontal="left" vertical="top" wrapText="1"/>
    </xf>
    <xf numFmtId="0" fontId="0" fillId="0" borderId="0" xfId="0" applyFill="1" applyBorder="1" applyAlignment="1">
      <alignment horizontal="left" vertical="top" wrapText="1"/>
    </xf>
    <xf numFmtId="0" fontId="0" fillId="0" borderId="18" xfId="0" applyFill="1" applyBorder="1" applyAlignment="1">
      <alignment horizontal="left" vertical="top" wrapText="1"/>
    </xf>
    <xf numFmtId="0" fontId="0" fillId="0" borderId="15" xfId="0" applyFill="1" applyBorder="1" applyAlignment="1">
      <alignment horizontal="left" vertical="top" wrapText="1"/>
    </xf>
    <xf numFmtId="0" fontId="0" fillId="0" borderId="11" xfId="0" applyFill="1" applyBorder="1" applyAlignment="1">
      <alignment horizontal="left" vertical="top" wrapText="1"/>
    </xf>
    <xf numFmtId="0" fontId="0" fillId="0" borderId="16" xfId="0" applyFill="1" applyBorder="1" applyAlignment="1">
      <alignment horizontal="left" vertical="top" wrapText="1"/>
    </xf>
    <xf numFmtId="0" fontId="0" fillId="33" borderId="0" xfId="0" applyFill="1" applyBorder="1" applyAlignment="1">
      <alignment vertical="top" wrapText="1"/>
    </xf>
    <xf numFmtId="0" fontId="16" fillId="0" borderId="0" xfId="0" applyFont="1" applyAlignment="1">
      <alignment horizontal="center"/>
    </xf>
    <xf numFmtId="0" fontId="0" fillId="0" borderId="10" xfId="0" applyBorder="1"/>
  </cellXfs>
  <cellStyles count="51">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Admissions at </a:t>
            </a:r>
            <a:r>
              <a:rPr lang="en-US" b="1"/>
              <a:t>Colombian</a:t>
            </a:r>
            <a:r>
              <a:rPr lang="en-US" b="1" baseline="0"/>
              <a:t> Films</a:t>
            </a:r>
            <a:endParaRPr lang="es-CO" b="1" u="none"/>
          </a:p>
          <a:p>
            <a:pPr>
              <a:defRPr/>
            </a:pPr>
            <a:r>
              <a:rPr lang="en-US"/>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E49A-4726-A0C4-38351B3109FD}"/>
              </c:ext>
            </c:extLst>
          </c:dPt>
          <c:dPt>
            <c:idx val="8"/>
            <c:invertIfNegative val="0"/>
            <c:bubble3D val="0"/>
            <c:spPr>
              <a:solidFill>
                <a:srgbClr val="3CA654"/>
              </a:solidFill>
            </c:spPr>
            <c:extLst xmlns:c16r2="http://schemas.microsoft.com/office/drawing/2015/06/chart">
              <c:ext xmlns:c16="http://schemas.microsoft.com/office/drawing/2014/chart" uri="{C3380CC4-5D6E-409C-BE32-E72D297353CC}">
                <c16:uniqueId val="{00000003-E49A-4726-A0C4-38351B3109FD}"/>
              </c:ext>
            </c:extLst>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ASISTENCIA A PELICULAS COL.'!$B$40:$B$48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'1. ASISTENCIA A PELICULAS COL.'!$D$40:$D$48</c:f>
              <c:numCache>
                <c:formatCode>_(* #,##0_);_(* \(#,##0\);_(* "-"??_);_(@_)</c:formatCode>
                <c:ptCount val="9"/>
                <c:pt idx="0">
                  <c:v>2387.1350000000002</c:v>
                </c:pt>
                <c:pt idx="1">
                  <c:v>2278.4290000000001</c:v>
                </c:pt>
                <c:pt idx="2">
                  <c:v>1208.28</c:v>
                </c:pt>
                <c:pt idx="3">
                  <c:v>1530.7</c:v>
                </c:pt>
                <c:pt idx="4">
                  <c:v>2993.7370000000001</c:v>
                </c:pt>
                <c:pt idx="5">
                  <c:v>3386.0909999999999</c:v>
                </c:pt>
                <c:pt idx="6">
                  <c:v>2171.7629999999999</c:v>
                </c:pt>
                <c:pt idx="7">
                  <c:v>2207.4349999999999</c:v>
                </c:pt>
                <c:pt idx="8">
                  <c:v>3446.5309999999999</c:v>
                </c:pt>
              </c:numCache>
            </c:numRef>
          </c:val>
          <c:extLst xmlns:c16r2="http://schemas.microsoft.com/office/drawing/2015/06/char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274763744"/>
        <c:axId val="291041400"/>
        <c:axId val="0"/>
      </c:bar3DChart>
      <c:catAx>
        <c:axId val="274763744"/>
        <c:scaling>
          <c:orientation val="minMax"/>
        </c:scaling>
        <c:delete val="0"/>
        <c:axPos val="b"/>
        <c:numFmt formatCode="General" sourceLinked="1"/>
        <c:majorTickMark val="none"/>
        <c:minorTickMark val="none"/>
        <c:tickLblPos val="nextTo"/>
        <c:crossAx val="291041400"/>
        <c:crosses val="autoZero"/>
        <c:auto val="1"/>
        <c:lblAlgn val="ctr"/>
        <c:lblOffset val="100"/>
        <c:noMultiLvlLbl val="0"/>
      </c:catAx>
      <c:valAx>
        <c:axId val="291041400"/>
        <c:scaling>
          <c:orientation val="minMax"/>
        </c:scaling>
        <c:delete val="0"/>
        <c:axPos val="l"/>
        <c:majorGridlines/>
        <c:title>
          <c:tx>
            <c:rich>
              <a:bodyPr/>
              <a:lstStyle/>
              <a:p>
                <a:pPr>
                  <a:defRPr/>
                </a:pPr>
                <a:r>
                  <a:rPr lang="en-US"/>
                  <a:t>Millions of Admissions</a:t>
                </a:r>
              </a:p>
            </c:rich>
          </c:tx>
          <c:layout/>
          <c:overlay val="0"/>
        </c:title>
        <c:numFmt formatCode="_(* #,##0_);_(* \(#,##0\);_(* &quot;-&quot;??_);_(@_)" sourceLinked="1"/>
        <c:majorTickMark val="none"/>
        <c:minorTickMark val="none"/>
        <c:tickLblPos val="nextTo"/>
        <c:crossAx val="27476374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Admissions</a:t>
            </a:r>
            <a:r>
              <a:rPr lang="en-US" baseline="0"/>
              <a:t> at Colombian films – First Half-Year,</a:t>
            </a:r>
          </a:p>
          <a:p>
            <a:pPr>
              <a:defRPr/>
            </a:pPr>
            <a:r>
              <a:rPr lang="en-US" baseline="0"/>
              <a:t>2007-2015*</a:t>
            </a:r>
            <a:endParaRPr lang="en-US"/>
          </a:p>
        </c:rich>
      </c:tx>
      <c:layout/>
      <c:overlay val="0"/>
    </c:title>
    <c:autoTitleDeleted val="0"/>
    <c:plotArea>
      <c:layout/>
      <c:lineChart>
        <c:grouping val="standard"/>
        <c:varyColors val="0"/>
        <c:ser>
          <c:idx val="0"/>
          <c:order val="0"/>
          <c:tx>
            <c:strRef>
              <c:f>'2.ASISTENCIA PEL. COL. PRIM. SE'!$E$21</c:f>
              <c:strCache>
                <c:ptCount val="1"/>
                <c:pt idx="0">
                  <c:v>ADMISSIONS-1st ½ Yr</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399838848"/>
        <c:axId val="399839240"/>
      </c:lineChart>
      <c:catAx>
        <c:axId val="399838848"/>
        <c:scaling>
          <c:orientation val="minMax"/>
        </c:scaling>
        <c:delete val="0"/>
        <c:axPos val="b"/>
        <c:numFmt formatCode="General" sourceLinked="1"/>
        <c:majorTickMark val="out"/>
        <c:minorTickMark val="none"/>
        <c:tickLblPos val="nextTo"/>
        <c:crossAx val="399839240"/>
        <c:crosses val="autoZero"/>
        <c:auto val="1"/>
        <c:lblAlgn val="ctr"/>
        <c:lblOffset val="100"/>
        <c:noMultiLvlLbl val="0"/>
      </c:catAx>
      <c:valAx>
        <c:axId val="399839240"/>
        <c:scaling>
          <c:orientation val="minMax"/>
        </c:scaling>
        <c:delete val="0"/>
        <c:axPos val="l"/>
        <c:majorGridlines/>
        <c:numFmt formatCode="_(* #,##0_);_(* \(#,##0\);_(* &quot;-&quot;??_);_(@_)" sourceLinked="1"/>
        <c:majorTickMark val="out"/>
        <c:minorTickMark val="none"/>
        <c:tickLblPos val="nextTo"/>
        <c:crossAx val="39983884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Admissions</a:t>
            </a:r>
            <a:r>
              <a:rPr lang="en-US" baseline="0"/>
              <a:t> at Colombian films – Second Half-Year</a:t>
            </a:r>
          </a:p>
          <a:p>
            <a:pPr>
              <a:defRPr/>
            </a:pPr>
            <a:r>
              <a:rPr lang="en-US" baseline="0"/>
              <a:t>2007-2015 **</a:t>
            </a:r>
            <a:endParaRPr lang="en-US"/>
          </a:p>
        </c:rich>
      </c:tx>
      <c:overlay val="0"/>
    </c:title>
    <c:autoTitleDeleted val="0"/>
    <c:plotArea>
      <c:layout/>
      <c:lineChart>
        <c:grouping val="standard"/>
        <c:varyColors val="0"/>
        <c:ser>
          <c:idx val="0"/>
          <c:order val="0"/>
          <c:tx>
            <c:strRef>
              <c:f>'2.ASISTENCIA PEL. COL. PRIM. SE'!$E$81</c:f>
              <c:strCache>
                <c:ptCount val="1"/>
                <c:pt idx="0">
                  <c:v>ADMISSIONS-2ND ½ YR</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399840024"/>
        <c:axId val="399840416"/>
      </c:lineChart>
      <c:catAx>
        <c:axId val="399840024"/>
        <c:scaling>
          <c:orientation val="minMax"/>
        </c:scaling>
        <c:delete val="0"/>
        <c:axPos val="b"/>
        <c:numFmt formatCode="General" sourceLinked="1"/>
        <c:majorTickMark val="out"/>
        <c:minorTickMark val="none"/>
        <c:tickLblPos val="nextTo"/>
        <c:crossAx val="399840416"/>
        <c:crosses val="autoZero"/>
        <c:auto val="1"/>
        <c:lblAlgn val="ctr"/>
        <c:lblOffset val="100"/>
        <c:noMultiLvlLbl val="0"/>
      </c:catAx>
      <c:valAx>
        <c:axId val="399840416"/>
        <c:scaling>
          <c:orientation val="minMax"/>
        </c:scaling>
        <c:delete val="0"/>
        <c:axPos val="l"/>
        <c:majorGridlines/>
        <c:numFmt formatCode="_(* #,##0_);_(* \(#,##0\);_(* &quot;-&quot;??_);_(@_)" sourceLinked="1"/>
        <c:majorTickMark val="out"/>
        <c:minorTickMark val="none"/>
        <c:tickLblPos val="nextTo"/>
        <c:crossAx val="399840024"/>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Colombian films as a percentage of all releases in Colombia</a:t>
            </a:r>
          </a:p>
        </c:rich>
      </c:tx>
      <c:layout/>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PART. PEL NAL. EN TOTAL ESTR'!$D$8:$D$16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PART. PEL NAL. EN TOTAL ESTR'!$G$8:$G$16</c:f>
              <c:numCache>
                <c:formatCode>0.00</c:formatCode>
                <c:ptCount val="9"/>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numCache>
            </c:numRef>
          </c:val>
          <c:smooth val="0"/>
          <c:extLst xmlns:c16r2="http://schemas.microsoft.com/office/drawing/2015/06/char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399841200"/>
        <c:axId val="399841592"/>
      </c:lineChart>
      <c:catAx>
        <c:axId val="399841200"/>
        <c:scaling>
          <c:orientation val="minMax"/>
        </c:scaling>
        <c:delete val="0"/>
        <c:axPos val="b"/>
        <c:numFmt formatCode="General" sourceLinked="1"/>
        <c:majorTickMark val="none"/>
        <c:minorTickMark val="none"/>
        <c:tickLblPos val="nextTo"/>
        <c:txPr>
          <a:bodyPr/>
          <a:lstStyle/>
          <a:p>
            <a:pPr>
              <a:defRPr sz="1200"/>
            </a:pPr>
            <a:endParaRPr lang="es-CO"/>
          </a:p>
        </c:txPr>
        <c:crossAx val="399841592"/>
        <c:crosses val="autoZero"/>
        <c:auto val="1"/>
        <c:lblAlgn val="ctr"/>
        <c:lblOffset val="100"/>
        <c:noMultiLvlLbl val="0"/>
      </c:catAx>
      <c:valAx>
        <c:axId val="399841592"/>
        <c:scaling>
          <c:orientation val="minMax"/>
        </c:scaling>
        <c:delete val="0"/>
        <c:axPos val="l"/>
        <c:majorGridlines/>
        <c:title>
          <c:tx>
            <c:rich>
              <a:bodyPr/>
              <a:lstStyle/>
              <a:p>
                <a:pPr>
                  <a:defRPr/>
                </a:pPr>
                <a:r>
                  <a:rPr lang="en-US"/>
                  <a:t>Colombian films as a percentage of all releases</a:t>
                </a:r>
              </a:p>
            </c:rich>
          </c:tx>
          <c:layout/>
          <c:overlay val="0"/>
        </c:title>
        <c:numFmt formatCode="0.00" sourceLinked="1"/>
        <c:majorTickMark val="none"/>
        <c:minorTickMark val="none"/>
        <c:tickLblPos val="nextTo"/>
        <c:crossAx val="399841200"/>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Share for Colombian Films of Total Admissions in Colombia 2007-2015</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D7-4DB8-9C50-3C47ACEBF705}"/>
                </c:ext>
                <c:ext xmlns:c15="http://schemas.microsoft.com/office/drawing/2012/chart" uri="{CE6537A1-D6FC-4f65-9D91-7224C49458BB}">
                  <c15:layout/>
                </c:ext>
              </c:extLst>
            </c:dLbl>
            <c:dLbl>
              <c:idx val="3"/>
              <c:layout>
                <c:manualLayout>
                  <c:x val="1.9336321235071301E-3"/>
                  <c:y val="-5.8586387825124604E-3"/>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D7-4DB8-9C50-3C47ACEBF705}"/>
                </c:ext>
                <c:ext xmlns:c15="http://schemas.microsoft.com/office/drawing/2012/chart" uri="{CE6537A1-D6FC-4f65-9D91-7224C49458BB}">
                  <c15:layout/>
                </c:ext>
              </c:extLst>
            </c:dLbl>
            <c:dLbl>
              <c:idx val="6"/>
              <c:layout>
                <c:manualLayout>
                  <c:x val="-2.6914682670666799E-2"/>
                  <c:y val="-3.372348506290649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D7-4DB8-9C50-3C47ACEBF705}"/>
                </c:ext>
                <c:ext xmlns:c15="http://schemas.microsoft.com/office/drawing/2012/chart" uri="{CE6537A1-D6FC-4f65-9D91-7224C49458BB}">
                  <c15:layout/>
                </c:ext>
              </c:extLst>
            </c:dLbl>
            <c:dLbl>
              <c:idx val="7"/>
              <c:layout>
                <c:manualLayout>
                  <c:x val="-3.41267613692103E-2"/>
                  <c:y val="-3.929645431898529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D7-4DB8-9C50-3C47ACEBF705}"/>
                </c:ext>
                <c:ext xmlns:c15="http://schemas.microsoft.com/office/drawing/2012/chart" uri="{CE6537A1-D6FC-4f65-9D91-7224C49458BB}">
                  <c15:layout/>
                </c:ext>
              </c:extLst>
            </c:dLbl>
            <c:dLbl>
              <c:idx val="8"/>
              <c:layout/>
              <c:tx>
                <c:rich>
                  <a:bodyPr/>
                  <a:lstStyle/>
                  <a:p>
                    <a:r>
                      <a:rPr lang="en-US"/>
                      <a:t> 5.86%</a:t>
                    </a:r>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4-BED7-4DB8-9C50-3C47ACEBF705}"/>
                </c:ext>
                <c:ext xmlns:c15="http://schemas.microsoft.com/office/drawing/2012/chart" uri="{CE6537A1-D6FC-4f65-9D91-7224C49458BB}">
                  <c15:layout/>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'4.PART. AST. NAL. EN TOT. ASIST'!$C$10:$C$18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'4.PART. AST. NAL. EN TOT. ASIST'!$F$10:$F$18</c:f>
              <c:numCache>
                <c:formatCode>0.00%</c:formatCode>
                <c:ptCount val="9"/>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5.860746879790403E-2</c:v>
                </c:pt>
              </c:numCache>
            </c:numRef>
          </c:val>
          <c:smooth val="0"/>
          <c:extLst xmlns:c16r2="http://schemas.microsoft.com/office/drawing/2015/06/chart">
            <c:ext xmlns:c16="http://schemas.microsoft.com/office/drawing/2014/chart" uri="{C3380CC4-5D6E-409C-BE32-E72D297353CC}">
              <c16:uniqueId val="{00000005-BED7-4DB8-9C50-3C47ACEBF705}"/>
            </c:ext>
          </c:extLst>
        </c:ser>
        <c:ser>
          <c:idx val="1"/>
          <c:order val="1"/>
          <c:cat>
            <c:numRef>
              <c:f>'4.PART. AST. NAL. EN TOT. ASIST'!$C$10:$C$18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'4.PART. AST. NAL. EN TOT. ASIST'!$G$10:$G$18</c:f>
              <c:numCache>
                <c:formatCode>0.00%</c:formatCode>
                <c:ptCount val="9"/>
              </c:numCache>
            </c:numRef>
          </c:val>
          <c:smooth val="0"/>
          <c:extLst xmlns:c16r2="http://schemas.microsoft.com/office/drawing/2015/06/char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399984568"/>
        <c:axId val="399984960"/>
      </c:lineChart>
      <c:catAx>
        <c:axId val="399984568"/>
        <c:scaling>
          <c:orientation val="minMax"/>
        </c:scaling>
        <c:delete val="0"/>
        <c:axPos val="b"/>
        <c:numFmt formatCode="General" sourceLinked="1"/>
        <c:majorTickMark val="none"/>
        <c:minorTickMark val="none"/>
        <c:tickLblPos val="nextTo"/>
        <c:txPr>
          <a:bodyPr/>
          <a:lstStyle/>
          <a:p>
            <a:pPr>
              <a:defRPr sz="1200"/>
            </a:pPr>
            <a:endParaRPr lang="es-CO"/>
          </a:p>
        </c:txPr>
        <c:crossAx val="399984960"/>
        <c:crosses val="autoZero"/>
        <c:auto val="1"/>
        <c:lblAlgn val="ctr"/>
        <c:lblOffset val="100"/>
        <c:noMultiLvlLbl val="0"/>
      </c:catAx>
      <c:valAx>
        <c:axId val="399984960"/>
        <c:scaling>
          <c:orientation val="minMax"/>
        </c:scaling>
        <c:delete val="0"/>
        <c:axPos val="l"/>
        <c:majorGridlines/>
        <c:title>
          <c:tx>
            <c:rich>
              <a:bodyPr/>
              <a:lstStyle/>
              <a:p>
                <a:pPr>
                  <a:defRPr/>
                </a:pPr>
                <a:r>
                  <a:rPr lang="en-US"/>
                  <a:t>Percentage</a:t>
                </a:r>
              </a:p>
            </c:rich>
          </c:tx>
          <c:layout/>
          <c:overlay val="0"/>
        </c:title>
        <c:numFmt formatCode="0.00%" sourceLinked="1"/>
        <c:majorTickMark val="none"/>
        <c:minorTickMark val="none"/>
        <c:tickLblPos val="nextTo"/>
        <c:crossAx val="39998456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Real Change in Average Ticket Prices in Colombia</a:t>
            </a:r>
          </a:p>
          <a:p>
            <a:pPr>
              <a:defRPr/>
            </a:pPr>
            <a:r>
              <a:rPr lang="en-US"/>
              <a:t>2007-2015</a:t>
            </a:r>
          </a:p>
        </c:rich>
      </c:tx>
      <c:layout/>
      <c:overlay val="0"/>
    </c:title>
    <c:autoTitleDeleted val="0"/>
    <c:plotArea>
      <c:layout/>
      <c:lineChart>
        <c:grouping val="standard"/>
        <c:varyColors val="0"/>
        <c:ser>
          <c:idx val="0"/>
          <c:order val="0"/>
          <c:tx>
            <c:strRef>
              <c:f>'5. EVOL. REAL PREC PROM DE BOL '!$M$7</c:f>
              <c:strCache>
                <c:ptCount val="1"/>
                <c:pt idx="0">
                  <c:v>REAL AVERAGE TICKET PRICE, COL PESOS</c:v>
                </c:pt>
              </c:strCache>
            </c:strRef>
          </c:tx>
          <c:dLbls>
            <c:dLbl>
              <c:idx val="4"/>
              <c:layout>
                <c:manualLayout>
                  <c:x val="5.8161909627994302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D7-4095-B620-AEAD90344DFC}"/>
                </c:ex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D7-4095-B620-AEAD90344DFC}"/>
                </c:ex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D7-4095-B620-AEAD90344DFC}"/>
                </c:ex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D7-4095-B620-AEAD90344DFC}"/>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'!$M$8:$M$16</c:f>
              <c:numCache>
                <c:formatCode>_(* #,##0_);_(* \(#,##0\);_(* "-"??_);_(@_)</c:formatCode>
                <c:ptCount val="9"/>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8369.9036511401937</c:v>
                </c:pt>
              </c:numCache>
            </c:numRef>
          </c:val>
          <c:smooth val="0"/>
          <c:extLst xmlns:c16r2="http://schemas.microsoft.com/office/drawing/2015/06/chart">
            <c:ext xmlns:c16="http://schemas.microsoft.com/office/drawing/2014/chart" uri="{C3380CC4-5D6E-409C-BE32-E72D297353CC}">
              <c16:uniqueId val="{00000004-E0D7-4095-B620-AEAD90344DFC}"/>
            </c:ext>
          </c:extLst>
        </c:ser>
        <c:ser>
          <c:idx val="1"/>
          <c:order val="1"/>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'!$N$8:$N$16</c:f>
              <c:numCache>
                <c:formatCode>General</c:formatCode>
                <c:ptCount val="9"/>
              </c:numCache>
            </c:numRef>
          </c:val>
          <c:smooth val="0"/>
          <c:extLst xmlns:c16r2="http://schemas.microsoft.com/office/drawing/2015/06/char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399985744"/>
        <c:axId val="399986136"/>
      </c:lineChart>
      <c:catAx>
        <c:axId val="399985744"/>
        <c:scaling>
          <c:orientation val="minMax"/>
        </c:scaling>
        <c:delete val="0"/>
        <c:axPos val="b"/>
        <c:numFmt formatCode="General" sourceLinked="1"/>
        <c:majorTickMark val="none"/>
        <c:minorTickMark val="none"/>
        <c:tickLblPos val="nextTo"/>
        <c:txPr>
          <a:bodyPr/>
          <a:lstStyle/>
          <a:p>
            <a:pPr>
              <a:defRPr sz="1200"/>
            </a:pPr>
            <a:endParaRPr lang="es-CO"/>
          </a:p>
        </c:txPr>
        <c:crossAx val="399986136"/>
        <c:crosses val="autoZero"/>
        <c:auto val="1"/>
        <c:lblAlgn val="ctr"/>
        <c:lblOffset val="100"/>
        <c:noMultiLvlLbl val="0"/>
      </c:catAx>
      <c:valAx>
        <c:axId val="399986136"/>
        <c:scaling>
          <c:orientation val="minMax"/>
        </c:scaling>
        <c:delete val="0"/>
        <c:axPos val="l"/>
        <c:majorGridlines/>
        <c:title>
          <c:tx>
            <c:rich>
              <a:bodyPr/>
              <a:lstStyle/>
              <a:p>
                <a:pPr>
                  <a:defRPr/>
                </a:pPr>
                <a:r>
                  <a:rPr lang="en-US"/>
                  <a:t>Constant pesos (2014 pesos)</a:t>
                </a:r>
              </a:p>
            </c:rich>
          </c:tx>
          <c:layout/>
          <c:overlay val="0"/>
        </c:title>
        <c:numFmt formatCode="_(* #,##0_);_(* \(#,##0\);_(* &quot;-&quot;??_);_(@_)" sourceLinked="1"/>
        <c:majorTickMark val="none"/>
        <c:minorTickMark val="none"/>
        <c:tickLblPos val="nextTo"/>
        <c:crossAx val="399985744"/>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Real Change in Average Ticket Prices in Colombia, in USD</a:t>
            </a:r>
          </a:p>
          <a:p>
            <a:pPr>
              <a:defRPr/>
            </a:pPr>
            <a:r>
              <a:rPr lang="en-US"/>
              <a:t>2007-2015</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'!$O$7</c:f>
              <c:strCache>
                <c:ptCount val="1"/>
                <c:pt idx="0">
                  <c:v>REAL AVERAGE TICKET PRICE, USD</c:v>
                </c:pt>
              </c:strCache>
            </c:strRef>
          </c:tx>
          <c:dLbls>
            <c:dLbl>
              <c:idx val="5"/>
              <c:layout>
                <c:manualLayout>
                  <c:x val="-3.22003990567565E-3"/>
                  <c:y val="-2.07522613020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E6-4648-8DEC-AD7A433DEF3F}"/>
                </c:ext>
                <c:ext xmlns:c15="http://schemas.microsoft.com/office/drawing/2012/chart" uri="{CE6537A1-D6FC-4f65-9D91-7224C49458BB}">
                  <c15:layout/>
                </c:ext>
              </c:extLst>
            </c:dLbl>
            <c:dLbl>
              <c:idx val="6"/>
              <c:layout>
                <c:manualLayout>
                  <c:x val="3.22003990567565E-3"/>
                  <c:y val="-1.38348408680109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E6-4648-8DEC-AD7A433DEF3F}"/>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'!$O$8:$O$16</c:f>
              <c:numCache>
                <c:formatCode>_(* #,##0.00_);_(* \(#,##0.00\);_(* "-"??_);_(@_)</c:formatCode>
                <c:ptCount val="9"/>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3.0475132264835207</c:v>
                </c:pt>
              </c:numCache>
            </c:numRef>
          </c:val>
          <c:smooth val="0"/>
          <c:extLst xmlns:c16r2="http://schemas.microsoft.com/office/drawing/2015/06/chart">
            <c:ext xmlns:c16="http://schemas.microsoft.com/office/drawing/2014/chart" uri="{C3380CC4-5D6E-409C-BE32-E72D297353CC}">
              <c16:uniqueId val="{00000002-19E6-4648-8DEC-AD7A433DEF3F}"/>
            </c:ext>
          </c:extLst>
        </c:ser>
        <c:ser>
          <c:idx val="1"/>
          <c:order val="1"/>
          <c:cat>
            <c:numRef>
              <c:f>'5. EVOL. REAL PREC PROM DE BOL '!$G$8:$G$16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EVOL. REAL PREC PROM DE BOL '!$P$8:$P$16</c:f>
              <c:numCache>
                <c:formatCode>General</c:formatCode>
                <c:ptCount val="9"/>
              </c:numCache>
            </c:numRef>
          </c:val>
          <c:smooth val="0"/>
          <c:extLst xmlns:c16r2="http://schemas.microsoft.com/office/drawing/2015/06/char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399986920"/>
        <c:axId val="399987312"/>
      </c:lineChart>
      <c:catAx>
        <c:axId val="399986920"/>
        <c:scaling>
          <c:orientation val="minMax"/>
        </c:scaling>
        <c:delete val="0"/>
        <c:axPos val="b"/>
        <c:numFmt formatCode="General" sourceLinked="1"/>
        <c:majorTickMark val="none"/>
        <c:minorTickMark val="none"/>
        <c:tickLblPos val="nextTo"/>
        <c:txPr>
          <a:bodyPr/>
          <a:lstStyle/>
          <a:p>
            <a:pPr>
              <a:defRPr sz="800"/>
            </a:pPr>
            <a:endParaRPr lang="es-CO"/>
          </a:p>
        </c:txPr>
        <c:crossAx val="399987312"/>
        <c:crosses val="autoZero"/>
        <c:auto val="1"/>
        <c:lblAlgn val="ctr"/>
        <c:lblOffset val="100"/>
        <c:noMultiLvlLbl val="0"/>
      </c:catAx>
      <c:valAx>
        <c:axId val="399987312"/>
        <c:scaling>
          <c:orientation val="minMax"/>
        </c:scaling>
        <c:delete val="0"/>
        <c:axPos val="l"/>
        <c:majorGridlines/>
        <c:title>
          <c:tx>
            <c:rich>
              <a:bodyPr/>
              <a:lstStyle/>
              <a:p>
                <a:pPr>
                  <a:defRPr/>
                </a:pPr>
                <a:r>
                  <a:rPr lang="en-US"/>
                  <a:t>Constant pesos (2014 pesos)</a:t>
                </a:r>
              </a:p>
            </c:rich>
          </c:tx>
          <c:layout/>
          <c:overlay val="0"/>
        </c:title>
        <c:numFmt formatCode="_(* #,##0.00_);_(* \(#,##0.00\);_(* &quot;-&quot;??_);_(@_)" sourceLinked="1"/>
        <c:majorTickMark val="none"/>
        <c:minorTickMark val="none"/>
        <c:tickLblPos val="nextTo"/>
        <c:crossAx val="399986920"/>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61911</xdr:colOff>
      <xdr:row>50</xdr:row>
      <xdr:rowOff>80962</xdr:rowOff>
    </xdr:from>
    <xdr:to>
      <xdr:col>7</xdr:col>
      <xdr:colOff>1057274</xdr:colOff>
      <xdr:row>68</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0</xdr:rowOff>
    </xdr:from>
    <xdr:to>
      <xdr:col>10</xdr:col>
      <xdr:colOff>392906</xdr:colOff>
      <xdr:row>40</xdr:row>
      <xdr:rowOff>119062</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20</xdr:row>
      <xdr:rowOff>71436</xdr:rowOff>
    </xdr:from>
    <xdr:to>
      <xdr:col>7</xdr:col>
      <xdr:colOff>304799</xdr:colOff>
      <xdr:row>44</xdr:row>
      <xdr:rowOff>57150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8</xdr:col>
      <xdr:colOff>28575</xdr:colOff>
      <xdr:row>53</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632573</xdr:colOff>
      <xdr:row>23</xdr:row>
      <xdr:rowOff>77134</xdr:rowOff>
    </xdr:from>
    <xdr:to>
      <xdr:col>16</xdr:col>
      <xdr:colOff>161086</xdr:colOff>
      <xdr:row>41</xdr:row>
      <xdr:rowOff>163140</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55092824071" createdVersion="4" refreshedVersion="4" minRefreshableVersion="3" recordCount="16">
  <cacheSource type="worksheet">
    <worksheetSource ref="B7:E23" sheet="1. ASISTENCIA A PELICULAS COL."/>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Sergio Murillo" refreshedDate="42019.481908449074" createdVersion="4" refreshedVersion="4" minRefreshableVersion="3" recordCount="16">
  <cacheSource type="worksheet">
    <worksheetSource ref="I9:L25" sheet="4.PART. AST. NAL. EN TOT. ASIST"/>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4">
      <sharedItems containsSemiMixedTypes="0" containsString="0" containsNumber="1" containsInteger="1" minValue="3815318071" maxValue="14875142480"/>
    </cacheField>
    <cacheField name="ASISTENCIA" numFmtId="164">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Cache/pivotCacheRecords2.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2"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I16" firstHeaderRow="0"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dataField="1" numFmtId="164" showAll="0"/>
    <pivotField dataField="1" numFmtId="164" showAll="0"/>
  </pivotFields>
  <rowFields count="1">
    <field x="0"/>
  </rowFields>
  <rowItems count="9">
    <i>
      <x/>
    </i>
    <i>
      <x v="1"/>
    </i>
    <i>
      <x v="2"/>
    </i>
    <i>
      <x v="3"/>
    </i>
    <i>
      <x v="4"/>
    </i>
    <i>
      <x v="5"/>
    </i>
    <i>
      <x v="6"/>
    </i>
    <i>
      <x v="7"/>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3"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N9:O18" firstHeaderRow="1"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numFmtId="164" showAll="0"/>
    <pivotField dataField="1" numFmtId="164" showAll="0"/>
  </pivotFields>
  <rowFields count="1">
    <field x="0"/>
  </rowFields>
  <rowItems count="9">
    <i>
      <x/>
    </i>
    <i>
      <x v="1"/>
    </i>
    <i>
      <x v="2"/>
    </i>
    <i>
      <x v="3"/>
    </i>
    <i>
      <x v="4"/>
    </i>
    <i>
      <x v="5"/>
    </i>
    <i>
      <x v="6"/>
    </i>
    <i>
      <x v="7"/>
    </i>
    <i t="grand">
      <x/>
    </i>
  </rowItems>
  <colItems count="1">
    <i/>
  </colItems>
  <pageFields count="1">
    <pageField fld="1" hier="-1"/>
  </pageFields>
  <dataFields count="1">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237"/>
  <sheetViews>
    <sheetView tabSelected="1" topLeftCell="A62" workbookViewId="0">
      <selection activeCell="H74" sqref="H74"/>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8" width="18.42578125" style="1" bestFit="1" customWidth="1"/>
    <col min="9" max="9" width="20"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06" t="s">
        <v>106</v>
      </c>
      <c r="C2" s="106"/>
      <c r="D2" s="106"/>
      <c r="E2" s="106"/>
      <c r="F2" s="106"/>
      <c r="G2" s="106"/>
      <c r="H2" s="106"/>
      <c r="I2" s="106"/>
    </row>
    <row r="3" spans="2:9" s="24" customFormat="1" x14ac:dyDescent="0.25"/>
    <row r="5" spans="2:9" x14ac:dyDescent="0.25">
      <c r="G5" s="29" t="s">
        <v>1</v>
      </c>
      <c r="H5" s="58" t="s">
        <v>8</v>
      </c>
    </row>
    <row r="7" spans="2:9" x14ac:dyDescent="0.25">
      <c r="B7" s="4" t="s">
        <v>0</v>
      </c>
      <c r="C7" s="4" t="s">
        <v>281</v>
      </c>
      <c r="D7" s="4" t="s">
        <v>2</v>
      </c>
      <c r="E7" s="4" t="s">
        <v>3</v>
      </c>
      <c r="G7" s="29" t="s">
        <v>4</v>
      </c>
      <c r="H7" s="58" t="s">
        <v>6</v>
      </c>
      <c r="I7" s="58" t="s">
        <v>7</v>
      </c>
    </row>
    <row r="8" spans="2:9" x14ac:dyDescent="0.25">
      <c r="B8" s="2">
        <v>2007</v>
      </c>
      <c r="C8" s="2">
        <v>1</v>
      </c>
      <c r="D8" s="3">
        <v>11000710100</v>
      </c>
      <c r="E8" s="3">
        <v>1468730</v>
      </c>
      <c r="G8" s="28">
        <v>2007</v>
      </c>
      <c r="H8" s="30">
        <v>17931827512</v>
      </c>
      <c r="I8" s="30">
        <v>2387135</v>
      </c>
    </row>
    <row r="9" spans="2:9" x14ac:dyDescent="0.25">
      <c r="B9" s="2">
        <v>2007</v>
      </c>
      <c r="C9" s="2">
        <v>2</v>
      </c>
      <c r="D9" s="3">
        <v>6931117412</v>
      </c>
      <c r="E9" s="3">
        <v>918405</v>
      </c>
      <c r="G9" s="28">
        <v>2008</v>
      </c>
      <c r="H9" s="30">
        <v>17493079746</v>
      </c>
      <c r="I9" s="30">
        <v>2278429</v>
      </c>
    </row>
    <row r="10" spans="2:9" x14ac:dyDescent="0.25">
      <c r="B10" s="2">
        <v>2008</v>
      </c>
      <c r="C10" s="2">
        <v>1</v>
      </c>
      <c r="D10" s="3">
        <v>13661137819</v>
      </c>
      <c r="E10" s="3">
        <v>1766013</v>
      </c>
      <c r="G10" s="28">
        <v>2009</v>
      </c>
      <c r="H10" s="30">
        <v>8609887737</v>
      </c>
      <c r="I10" s="30">
        <v>1208280</v>
      </c>
    </row>
    <row r="11" spans="2:9" x14ac:dyDescent="0.25">
      <c r="B11" s="2">
        <v>2008</v>
      </c>
      <c r="C11" s="2">
        <v>2</v>
      </c>
      <c r="D11" s="3">
        <v>3831941927</v>
      </c>
      <c r="E11" s="3">
        <v>512416</v>
      </c>
      <c r="G11" s="28">
        <v>2010</v>
      </c>
      <c r="H11" s="30">
        <v>10024021976</v>
      </c>
      <c r="I11" s="30">
        <v>1530700</v>
      </c>
    </row>
    <row r="12" spans="2:9" x14ac:dyDescent="0.25">
      <c r="B12" s="2">
        <v>2009</v>
      </c>
      <c r="C12" s="2">
        <v>1</v>
      </c>
      <c r="D12" s="3">
        <v>4794569666</v>
      </c>
      <c r="E12" s="3">
        <v>653733</v>
      </c>
      <c r="G12" s="28">
        <v>2011</v>
      </c>
      <c r="H12" s="30">
        <v>20421848680</v>
      </c>
      <c r="I12" s="30">
        <v>2993737</v>
      </c>
    </row>
    <row r="13" spans="2:9" x14ac:dyDescent="0.25">
      <c r="B13" s="2">
        <v>2009</v>
      </c>
      <c r="C13" s="2">
        <v>2</v>
      </c>
      <c r="D13" s="3">
        <v>3815318071</v>
      </c>
      <c r="E13" s="3">
        <v>554547</v>
      </c>
      <c r="G13" s="28">
        <v>2012</v>
      </c>
      <c r="H13" s="30">
        <v>23827978850</v>
      </c>
      <c r="I13" s="30">
        <v>3386091</v>
      </c>
    </row>
    <row r="14" spans="2:9" x14ac:dyDescent="0.25">
      <c r="B14" s="2">
        <v>2010</v>
      </c>
      <c r="C14" s="2">
        <v>1</v>
      </c>
      <c r="D14" s="3">
        <v>4924887340</v>
      </c>
      <c r="E14" s="3">
        <v>767323</v>
      </c>
      <c r="G14" s="28">
        <v>2013</v>
      </c>
      <c r="H14" s="30">
        <v>15592179200</v>
      </c>
      <c r="I14" s="30">
        <v>2171763</v>
      </c>
    </row>
    <row r="15" spans="2:9" x14ac:dyDescent="0.25">
      <c r="B15" s="2">
        <v>2010</v>
      </c>
      <c r="C15" s="2">
        <v>2</v>
      </c>
      <c r="D15" s="3">
        <v>5099134636</v>
      </c>
      <c r="E15" s="3">
        <v>763377</v>
      </c>
      <c r="G15" s="28">
        <v>2014</v>
      </c>
      <c r="H15" s="30">
        <v>15713879430</v>
      </c>
      <c r="I15" s="30">
        <v>2207435</v>
      </c>
    </row>
    <row r="16" spans="2:9" x14ac:dyDescent="0.25">
      <c r="B16" s="2">
        <v>2011</v>
      </c>
      <c r="C16" s="2">
        <v>1</v>
      </c>
      <c r="D16" s="3">
        <v>14875142480</v>
      </c>
      <c r="E16" s="3">
        <v>2176843</v>
      </c>
      <c r="G16" s="28" t="s">
        <v>5</v>
      </c>
      <c r="H16" s="30">
        <v>129614703131</v>
      </c>
      <c r="I16" s="30">
        <v>18163570</v>
      </c>
    </row>
    <row r="17" spans="2:10" x14ac:dyDescent="0.25">
      <c r="B17" s="2">
        <v>2011</v>
      </c>
      <c r="C17" s="2">
        <v>2</v>
      </c>
      <c r="D17" s="3">
        <v>5546706200</v>
      </c>
      <c r="E17" s="3">
        <v>816894</v>
      </c>
    </row>
    <row r="18" spans="2:10" x14ac:dyDescent="0.25">
      <c r="B18" s="2">
        <v>2012</v>
      </c>
      <c r="C18" s="2">
        <v>1</v>
      </c>
      <c r="D18" s="3">
        <v>11251299450</v>
      </c>
      <c r="E18" s="3">
        <v>1630750</v>
      </c>
    </row>
    <row r="19" spans="2:10" x14ac:dyDescent="0.25">
      <c r="B19" s="2">
        <v>2012</v>
      </c>
      <c r="C19" s="2">
        <v>2</v>
      </c>
      <c r="D19" s="3">
        <v>12576679400</v>
      </c>
      <c r="E19" s="3">
        <v>1755341</v>
      </c>
    </row>
    <row r="20" spans="2:10" x14ac:dyDescent="0.25">
      <c r="B20" s="2">
        <v>2013</v>
      </c>
      <c r="C20" s="2">
        <v>1</v>
      </c>
      <c r="D20" s="3">
        <v>9960268450</v>
      </c>
      <c r="E20" s="3">
        <v>1416691</v>
      </c>
      <c r="G20" s="52"/>
      <c r="H20" s="52"/>
      <c r="J20" s="46"/>
    </row>
    <row r="21" spans="2:10" x14ac:dyDescent="0.25">
      <c r="B21" s="2">
        <v>2013</v>
      </c>
      <c r="C21" s="2">
        <v>2</v>
      </c>
      <c r="D21" s="3">
        <v>5631910750</v>
      </c>
      <c r="E21" s="3">
        <v>755072</v>
      </c>
      <c r="G21" s="52"/>
      <c r="H21" s="52"/>
      <c r="I21" s="46"/>
      <c r="J21" s="46"/>
    </row>
    <row r="22" spans="2:10" x14ac:dyDescent="0.25">
      <c r="B22" s="49">
        <v>2014</v>
      </c>
      <c r="C22" s="49">
        <v>1</v>
      </c>
      <c r="D22" s="50">
        <v>9280421730</v>
      </c>
      <c r="E22" s="50">
        <v>1306555</v>
      </c>
      <c r="G22" s="52"/>
      <c r="H22" s="52"/>
      <c r="I22" s="46"/>
      <c r="J22" s="46"/>
    </row>
    <row r="23" spans="2:10" s="46" customFormat="1" x14ac:dyDescent="0.25">
      <c r="B23" s="49">
        <v>2014</v>
      </c>
      <c r="C23" s="49">
        <v>2</v>
      </c>
      <c r="D23" s="50">
        <v>6433457700</v>
      </c>
      <c r="E23" s="50">
        <v>900880</v>
      </c>
      <c r="G23" s="52"/>
      <c r="H23" s="52" t="s">
        <v>261</v>
      </c>
      <c r="I23" s="46" t="s">
        <v>282</v>
      </c>
    </row>
    <row r="24" spans="2:10" s="61" customFormat="1" x14ac:dyDescent="0.25">
      <c r="B24" s="49">
        <v>2015</v>
      </c>
      <c r="C24" s="49">
        <v>1</v>
      </c>
      <c r="D24" s="50">
        <f>15051101050-H27</f>
        <v>14262908410</v>
      </c>
      <c r="E24" s="50">
        <f>2111425-I27</f>
        <v>2006085</v>
      </c>
      <c r="G24" s="91" t="s">
        <v>222</v>
      </c>
      <c r="H24" s="92">
        <v>6055000</v>
      </c>
      <c r="I24" s="92">
        <v>1089</v>
      </c>
    </row>
    <row r="25" spans="2:10" s="61" customFormat="1" x14ac:dyDescent="0.25">
      <c r="B25" s="49">
        <v>2015</v>
      </c>
      <c r="C25" s="49">
        <v>2</v>
      </c>
      <c r="D25" s="50">
        <f>10574158137+H24+H25</f>
        <v>10588829137</v>
      </c>
      <c r="E25" s="50">
        <f>1438091+I24+I25</f>
        <v>1440446</v>
      </c>
      <c r="G25" s="91" t="s">
        <v>223</v>
      </c>
      <c r="H25" s="92">
        <v>8616000</v>
      </c>
      <c r="I25" s="92">
        <v>1266</v>
      </c>
    </row>
    <row r="26" spans="2:10" s="46" customFormat="1" x14ac:dyDescent="0.25">
      <c r="B26" s="51"/>
      <c r="C26" s="51"/>
      <c r="D26" s="54"/>
      <c r="E26" s="54"/>
      <c r="G26" s="52"/>
      <c r="H26" s="52"/>
    </row>
    <row r="27" spans="2:10" x14ac:dyDescent="0.25">
      <c r="B27" s="5" t="s">
        <v>283</v>
      </c>
      <c r="C27" s="5" t="s">
        <v>284</v>
      </c>
      <c r="D27" s="5" t="s">
        <v>285</v>
      </c>
      <c r="F27" s="52"/>
      <c r="G27" s="99" t="s">
        <v>262</v>
      </c>
      <c r="H27" s="92">
        <v>788192640</v>
      </c>
      <c r="I27" s="92">
        <v>105340</v>
      </c>
      <c r="J27" s="100">
        <v>46082</v>
      </c>
    </row>
    <row r="28" spans="2:10" x14ac:dyDescent="0.25">
      <c r="B28" s="2">
        <v>2007</v>
      </c>
      <c r="C28" s="50">
        <v>17931827512</v>
      </c>
      <c r="D28" s="50">
        <v>2387135</v>
      </c>
      <c r="F28" s="52"/>
      <c r="G28" s="52"/>
      <c r="I28" s="46"/>
      <c r="J28" s="46"/>
    </row>
    <row r="29" spans="2:10" x14ac:dyDescent="0.25">
      <c r="B29" s="2">
        <v>2008</v>
      </c>
      <c r="C29" s="50">
        <v>17493079746</v>
      </c>
      <c r="D29" s="50">
        <v>2278429</v>
      </c>
      <c r="F29" s="52"/>
      <c r="G29" s="52"/>
      <c r="I29" s="46"/>
      <c r="J29" s="46"/>
    </row>
    <row r="30" spans="2:10" x14ac:dyDescent="0.25">
      <c r="B30" s="2">
        <v>2009</v>
      </c>
      <c r="C30" s="50">
        <v>8609887737</v>
      </c>
      <c r="D30" s="50">
        <v>1208280</v>
      </c>
      <c r="F30" s="52"/>
      <c r="G30" s="52"/>
      <c r="I30" s="46"/>
      <c r="J30" s="46"/>
    </row>
    <row r="31" spans="2:10" x14ac:dyDescent="0.25">
      <c r="B31" s="2">
        <v>2010</v>
      </c>
      <c r="C31" s="50">
        <v>10024021976</v>
      </c>
      <c r="D31" s="50">
        <v>1530700</v>
      </c>
      <c r="F31" s="52"/>
      <c r="G31" s="52"/>
      <c r="I31" s="46"/>
      <c r="J31" s="46"/>
    </row>
    <row r="32" spans="2:10" x14ac:dyDescent="0.25">
      <c r="B32" s="2">
        <v>2011</v>
      </c>
      <c r="C32" s="50">
        <v>20421848680</v>
      </c>
      <c r="D32" s="50">
        <v>2993737</v>
      </c>
      <c r="F32" s="52"/>
      <c r="G32" s="52"/>
      <c r="I32" s="46"/>
      <c r="J32" s="46"/>
    </row>
    <row r="33" spans="2:10" x14ac:dyDescent="0.25">
      <c r="B33" s="2">
        <v>2012</v>
      </c>
      <c r="C33" s="50">
        <v>23827978850</v>
      </c>
      <c r="D33" s="50">
        <v>3386091</v>
      </c>
      <c r="F33" s="52"/>
      <c r="G33" s="52"/>
      <c r="I33" s="46"/>
      <c r="J33" s="46"/>
    </row>
    <row r="34" spans="2:10" x14ac:dyDescent="0.25">
      <c r="B34" s="2">
        <v>2013</v>
      </c>
      <c r="C34" s="50">
        <v>15592179200</v>
      </c>
      <c r="D34" s="50">
        <v>2171763</v>
      </c>
      <c r="F34" s="52"/>
      <c r="G34" s="52"/>
      <c r="I34" s="46"/>
      <c r="J34" s="46"/>
    </row>
    <row r="35" spans="2:10" x14ac:dyDescent="0.25">
      <c r="B35" s="49">
        <v>2014</v>
      </c>
      <c r="C35" s="50">
        <v>15713879430</v>
      </c>
      <c r="D35" s="50">
        <v>2207435</v>
      </c>
      <c r="G35" s="93">
        <f>((D35-D34)/D34)*100</f>
        <v>1.6425365014506648</v>
      </c>
      <c r="I35" s="46"/>
      <c r="J35" s="46"/>
    </row>
    <row r="36" spans="2:10" s="61" customFormat="1" x14ac:dyDescent="0.25">
      <c r="B36" s="49">
        <v>2015</v>
      </c>
      <c r="C36" s="50">
        <f>D24+D25</f>
        <v>24851737547</v>
      </c>
      <c r="D36" s="50">
        <f>E24+E25</f>
        <v>3446531</v>
      </c>
      <c r="F36" s="40">
        <f>D36/36</f>
        <v>95736.972222222219</v>
      </c>
      <c r="G36" s="93">
        <f>((D36-D35)/D35)*100</f>
        <v>56.132841963636523</v>
      </c>
    </row>
    <row r="37" spans="2:10" x14ac:dyDescent="0.25">
      <c r="F37" s="52"/>
      <c r="G37" s="52"/>
      <c r="I37" s="46"/>
      <c r="J37" s="46"/>
    </row>
    <row r="38" spans="2:10" x14ac:dyDescent="0.25">
      <c r="B38" s="106" t="s">
        <v>9</v>
      </c>
      <c r="C38" s="106"/>
      <c r="D38" s="106"/>
      <c r="F38" s="52"/>
      <c r="G38" s="52"/>
    </row>
    <row r="39" spans="2:10" x14ac:dyDescent="0.25">
      <c r="B39" s="5" t="s">
        <v>286</v>
      </c>
      <c r="C39" s="5" t="s">
        <v>287</v>
      </c>
      <c r="D39" s="5" t="s">
        <v>288</v>
      </c>
      <c r="F39" s="52"/>
      <c r="G39" s="52"/>
    </row>
    <row r="40" spans="2:10" x14ac:dyDescent="0.25">
      <c r="B40" s="2">
        <v>2007</v>
      </c>
      <c r="C40" s="3">
        <f>C28/1000000</f>
        <v>17931.827512</v>
      </c>
      <c r="D40" s="3">
        <f>D28/1000</f>
        <v>2387.1350000000002</v>
      </c>
      <c r="F40" s="52"/>
      <c r="G40" s="52"/>
    </row>
    <row r="41" spans="2:10" x14ac:dyDescent="0.25">
      <c r="B41" s="2">
        <v>2008</v>
      </c>
      <c r="C41" s="47">
        <f t="shared" ref="C41:C47" si="0">C29/1000000</f>
        <v>17493.079745999999</v>
      </c>
      <c r="D41" s="47">
        <f t="shared" ref="D41:D47" si="1">D29/1000</f>
        <v>2278.4290000000001</v>
      </c>
      <c r="F41" s="52"/>
      <c r="G41" s="52"/>
    </row>
    <row r="42" spans="2:10" x14ac:dyDescent="0.25">
      <c r="B42" s="2">
        <v>2009</v>
      </c>
      <c r="C42" s="47">
        <f t="shared" si="0"/>
        <v>8609.8877369999991</v>
      </c>
      <c r="D42" s="47">
        <f t="shared" si="1"/>
        <v>1208.28</v>
      </c>
      <c r="F42" s="52"/>
      <c r="G42" s="52"/>
    </row>
    <row r="43" spans="2:10" x14ac:dyDescent="0.25">
      <c r="B43" s="2">
        <v>2010</v>
      </c>
      <c r="C43" s="47">
        <f t="shared" si="0"/>
        <v>10024.021976</v>
      </c>
      <c r="D43" s="47">
        <f t="shared" si="1"/>
        <v>1530.7</v>
      </c>
    </row>
    <row r="44" spans="2:10" x14ac:dyDescent="0.25">
      <c r="B44" s="2">
        <v>2011</v>
      </c>
      <c r="C44" s="47">
        <f t="shared" si="0"/>
        <v>20421.848679999999</v>
      </c>
      <c r="D44" s="47">
        <f t="shared" si="1"/>
        <v>2993.7370000000001</v>
      </c>
    </row>
    <row r="45" spans="2:10" x14ac:dyDescent="0.25">
      <c r="B45" s="2">
        <v>2012</v>
      </c>
      <c r="C45" s="47">
        <f t="shared" si="0"/>
        <v>23827.97885</v>
      </c>
      <c r="D45" s="47">
        <f t="shared" si="1"/>
        <v>3386.0909999999999</v>
      </c>
    </row>
    <row r="46" spans="2:10" x14ac:dyDescent="0.25">
      <c r="B46" s="2">
        <v>2013</v>
      </c>
      <c r="C46" s="47">
        <f t="shared" si="0"/>
        <v>15592.1792</v>
      </c>
      <c r="D46" s="47">
        <f t="shared" si="1"/>
        <v>2171.7629999999999</v>
      </c>
    </row>
    <row r="47" spans="2:10" x14ac:dyDescent="0.25">
      <c r="B47" s="49">
        <v>2014</v>
      </c>
      <c r="C47" s="47">
        <f t="shared" si="0"/>
        <v>15713.879430000001</v>
      </c>
      <c r="D47" s="47">
        <f t="shared" si="1"/>
        <v>2207.4349999999999</v>
      </c>
    </row>
    <row r="48" spans="2:10" s="61" customFormat="1" x14ac:dyDescent="0.25">
      <c r="B48" s="49">
        <v>2015</v>
      </c>
      <c r="C48" s="47">
        <f>C36/1000000</f>
        <v>24851.737547000001</v>
      </c>
      <c r="D48" s="47">
        <f>D36/1000</f>
        <v>3446.5309999999999</v>
      </c>
      <c r="F48" s="56">
        <f>((D48-D47)/D47)*100</f>
        <v>56.132841963636523</v>
      </c>
      <c r="G48" s="86">
        <f>D36-D35</f>
        <v>1239096</v>
      </c>
    </row>
    <row r="49" spans="4:16" x14ac:dyDescent="0.25">
      <c r="D49" s="8"/>
    </row>
    <row r="50" spans="4:16" x14ac:dyDescent="0.25">
      <c r="E50" s="7"/>
    </row>
    <row r="64" spans="4:16" x14ac:dyDescent="0.25">
      <c r="J64" s="80" t="s">
        <v>120</v>
      </c>
      <c r="K64" s="80" t="s">
        <v>121</v>
      </c>
      <c r="L64" s="80" t="s">
        <v>122</v>
      </c>
      <c r="M64" s="80" t="s">
        <v>123</v>
      </c>
      <c r="N64" s="80" t="s">
        <v>124</v>
      </c>
      <c r="O64" s="80" t="s">
        <v>125</v>
      </c>
      <c r="P64" s="80" t="s">
        <v>126</v>
      </c>
    </row>
    <row r="65" spans="2:16" x14ac:dyDescent="0.25">
      <c r="J65" s="81">
        <v>2823</v>
      </c>
      <c r="K65" s="48" t="s">
        <v>258</v>
      </c>
      <c r="L65" s="9">
        <v>2015</v>
      </c>
      <c r="M65" s="21">
        <v>12</v>
      </c>
      <c r="N65" s="21">
        <v>24</v>
      </c>
      <c r="O65" s="87">
        <v>4174100224</v>
      </c>
      <c r="P65" s="87">
        <v>550929</v>
      </c>
    </row>
    <row r="66" spans="2:16" x14ac:dyDescent="0.25">
      <c r="J66" s="81">
        <v>2624</v>
      </c>
      <c r="K66" s="48" t="s">
        <v>224</v>
      </c>
      <c r="L66" s="9">
        <v>2015</v>
      </c>
      <c r="M66" s="21">
        <v>1</v>
      </c>
      <c r="N66" s="21">
        <v>8</v>
      </c>
      <c r="O66" s="87">
        <v>3069216768</v>
      </c>
      <c r="P66" s="87">
        <v>452519</v>
      </c>
    </row>
    <row r="67" spans="2:16" x14ac:dyDescent="0.25">
      <c r="J67" s="81">
        <v>2924</v>
      </c>
      <c r="K67" s="48" t="s">
        <v>245</v>
      </c>
      <c r="L67" s="9">
        <v>2015</v>
      </c>
      <c r="M67" s="21">
        <v>9</v>
      </c>
      <c r="N67" s="21">
        <v>17</v>
      </c>
      <c r="O67" s="87">
        <v>2084304384</v>
      </c>
      <c r="P67" s="87">
        <v>301990</v>
      </c>
    </row>
    <row r="68" spans="2:16" x14ac:dyDescent="0.25">
      <c r="J68" s="81">
        <v>2829</v>
      </c>
      <c r="K68" s="48" t="s">
        <v>247</v>
      </c>
      <c r="L68" s="9">
        <v>2015</v>
      </c>
      <c r="M68" s="21">
        <v>10</v>
      </c>
      <c r="N68" s="21">
        <v>1</v>
      </c>
      <c r="O68" s="87">
        <v>1142923776</v>
      </c>
      <c r="P68" s="87">
        <v>177150</v>
      </c>
    </row>
    <row r="69" spans="2:16" x14ac:dyDescent="0.25">
      <c r="J69" s="81">
        <v>2591</v>
      </c>
      <c r="K69" s="48" t="s">
        <v>239</v>
      </c>
      <c r="L69" s="9">
        <v>2015</v>
      </c>
      <c r="M69" s="21">
        <v>7</v>
      </c>
      <c r="N69" s="21">
        <v>16</v>
      </c>
      <c r="O69" s="87">
        <v>924548928</v>
      </c>
      <c r="P69" s="87">
        <v>124508</v>
      </c>
    </row>
    <row r="70" spans="2:16" x14ac:dyDescent="0.25">
      <c r="J70" s="81">
        <v>2776</v>
      </c>
      <c r="K70" s="48" t="s">
        <v>232</v>
      </c>
      <c r="L70" s="9">
        <v>2015</v>
      </c>
      <c r="M70" s="21">
        <v>5</v>
      </c>
      <c r="N70" s="21">
        <v>21</v>
      </c>
      <c r="O70" s="87">
        <v>953657536</v>
      </c>
      <c r="P70" s="87">
        <v>111342</v>
      </c>
    </row>
    <row r="71" spans="2:16" ht="14.1" customHeight="1" x14ac:dyDescent="0.25">
      <c r="B71" s="115" t="s">
        <v>417</v>
      </c>
      <c r="C71" s="115"/>
      <c r="D71" s="115"/>
      <c r="E71" s="115"/>
      <c r="F71" s="115"/>
      <c r="G71" s="115"/>
      <c r="J71" s="81">
        <v>2604</v>
      </c>
      <c r="K71" s="48" t="s">
        <v>225</v>
      </c>
      <c r="L71" s="9">
        <v>2015</v>
      </c>
      <c r="M71" s="21">
        <v>1</v>
      </c>
      <c r="N71" s="21">
        <v>22</v>
      </c>
      <c r="O71" s="87">
        <v>669648064</v>
      </c>
      <c r="P71" s="87">
        <v>93480</v>
      </c>
    </row>
    <row r="72" spans="2:16" x14ac:dyDescent="0.25">
      <c r="B72" s="115"/>
      <c r="C72" s="115"/>
      <c r="D72" s="115"/>
      <c r="E72" s="115"/>
      <c r="F72" s="115"/>
      <c r="G72" s="115"/>
      <c r="J72" s="81">
        <v>2820</v>
      </c>
      <c r="K72" s="48" t="s">
        <v>236</v>
      </c>
      <c r="L72" s="9">
        <v>2015</v>
      </c>
      <c r="M72" s="21">
        <v>6</v>
      </c>
      <c r="N72" s="21">
        <v>4</v>
      </c>
      <c r="O72" s="87">
        <v>438218496</v>
      </c>
      <c r="P72" s="87">
        <v>63484</v>
      </c>
    </row>
    <row r="73" spans="2:16" x14ac:dyDescent="0.25">
      <c r="B73" s="115"/>
      <c r="C73" s="115"/>
      <c r="D73" s="115"/>
      <c r="E73" s="115"/>
      <c r="F73" s="115"/>
      <c r="G73" s="115"/>
      <c r="J73" s="81">
        <v>2428</v>
      </c>
      <c r="K73" s="48" t="s">
        <v>248</v>
      </c>
      <c r="L73" s="9">
        <v>2015</v>
      </c>
      <c r="M73" s="21">
        <v>10</v>
      </c>
      <c r="N73" s="21">
        <v>20</v>
      </c>
      <c r="O73" s="87">
        <v>504513056</v>
      </c>
      <c r="P73" s="87">
        <v>61212</v>
      </c>
    </row>
    <row r="74" spans="2:16" ht="14.1" customHeight="1" x14ac:dyDescent="0.25">
      <c r="B74" s="115"/>
      <c r="C74" s="115"/>
      <c r="D74" s="115"/>
      <c r="E74" s="115"/>
      <c r="F74" s="115"/>
      <c r="G74" s="115"/>
      <c r="J74" s="81">
        <v>2754</v>
      </c>
      <c r="K74" s="48" t="s">
        <v>235</v>
      </c>
      <c r="L74" s="9">
        <v>2015</v>
      </c>
      <c r="M74" s="21">
        <v>6</v>
      </c>
      <c r="N74" s="21">
        <v>4</v>
      </c>
      <c r="O74" s="87">
        <v>418096960</v>
      </c>
      <c r="P74" s="87">
        <v>58230</v>
      </c>
    </row>
    <row r="75" spans="2:16" x14ac:dyDescent="0.25">
      <c r="B75" s="133"/>
      <c r="C75" s="133"/>
      <c r="D75" s="133"/>
      <c r="E75" s="133"/>
      <c r="F75" s="133"/>
      <c r="G75" s="133"/>
      <c r="J75" s="81">
        <v>2819</v>
      </c>
      <c r="K75" s="48" t="s">
        <v>242</v>
      </c>
      <c r="L75" s="9">
        <v>2015</v>
      </c>
      <c r="M75" s="21">
        <v>8</v>
      </c>
      <c r="N75" s="21">
        <v>27</v>
      </c>
      <c r="O75" s="87">
        <v>401064288</v>
      </c>
      <c r="P75" s="87">
        <v>57882</v>
      </c>
    </row>
    <row r="76" spans="2:16" x14ac:dyDescent="0.25">
      <c r="B76" s="133"/>
      <c r="C76" s="133"/>
      <c r="D76" s="133"/>
      <c r="E76" s="133"/>
      <c r="F76" s="133"/>
      <c r="G76" s="133"/>
      <c r="J76" s="81">
        <v>2913</v>
      </c>
      <c r="K76" s="48" t="s">
        <v>240</v>
      </c>
      <c r="L76" s="9">
        <v>2015</v>
      </c>
      <c r="M76" s="21">
        <v>7</v>
      </c>
      <c r="N76" s="21">
        <v>16</v>
      </c>
      <c r="O76" s="87">
        <v>465068608</v>
      </c>
      <c r="P76" s="87">
        <v>53798</v>
      </c>
    </row>
    <row r="77" spans="2:16" ht="9.75" customHeight="1" x14ac:dyDescent="0.25">
      <c r="B77" s="124" t="s">
        <v>404</v>
      </c>
      <c r="C77" s="125"/>
      <c r="D77" s="125"/>
      <c r="E77" s="125"/>
      <c r="F77" s="125"/>
      <c r="G77" s="126"/>
      <c r="J77" s="81">
        <v>2821</v>
      </c>
      <c r="K77" s="48" t="s">
        <v>230</v>
      </c>
      <c r="L77" s="9">
        <v>2015</v>
      </c>
      <c r="M77" s="21">
        <v>5</v>
      </c>
      <c r="N77" s="21">
        <v>7</v>
      </c>
      <c r="O77" s="87">
        <v>209221696</v>
      </c>
      <c r="P77" s="87">
        <v>28169</v>
      </c>
    </row>
    <row r="78" spans="2:16" ht="15" hidden="1" customHeight="1" x14ac:dyDescent="0.25">
      <c r="B78" s="127"/>
      <c r="C78" s="128"/>
      <c r="D78" s="128"/>
      <c r="E78" s="128"/>
      <c r="F78" s="128"/>
      <c r="G78" s="129"/>
      <c r="J78" s="81">
        <v>2656</v>
      </c>
      <c r="K78" s="48" t="s">
        <v>228</v>
      </c>
      <c r="L78" s="9">
        <v>2015</v>
      </c>
      <c r="M78" s="21">
        <v>4</v>
      </c>
      <c r="N78" s="21">
        <v>23</v>
      </c>
      <c r="O78" s="87">
        <v>238812992</v>
      </c>
      <c r="P78" s="87">
        <v>26493</v>
      </c>
    </row>
    <row r="79" spans="2:16" ht="15" hidden="1" customHeight="1" x14ac:dyDescent="0.25">
      <c r="B79" s="127"/>
      <c r="C79" s="128"/>
      <c r="D79" s="128"/>
      <c r="E79" s="128"/>
      <c r="F79" s="128"/>
      <c r="G79" s="129"/>
      <c r="J79" s="81">
        <v>2926</v>
      </c>
      <c r="K79" s="48" t="s">
        <v>238</v>
      </c>
      <c r="L79" s="9">
        <v>2015</v>
      </c>
      <c r="M79" s="21">
        <v>6</v>
      </c>
      <c r="N79" s="21">
        <v>25</v>
      </c>
      <c r="O79" s="87">
        <v>207440304</v>
      </c>
      <c r="P79" s="87">
        <v>25468</v>
      </c>
    </row>
    <row r="80" spans="2:16" ht="12" customHeight="1" x14ac:dyDescent="0.25">
      <c r="B80" s="127"/>
      <c r="C80" s="128"/>
      <c r="D80" s="128"/>
      <c r="E80" s="128"/>
      <c r="F80" s="128"/>
      <c r="G80" s="129"/>
      <c r="J80" s="81">
        <v>2622</v>
      </c>
      <c r="K80" s="48" t="s">
        <v>233</v>
      </c>
      <c r="L80" s="9">
        <v>2015</v>
      </c>
      <c r="M80" s="21">
        <v>5</v>
      </c>
      <c r="N80" s="21">
        <v>21</v>
      </c>
      <c r="O80" s="87">
        <v>193126144</v>
      </c>
      <c r="P80" s="87">
        <v>24444</v>
      </c>
    </row>
    <row r="81" spans="2:16" x14ac:dyDescent="0.25">
      <c r="B81" s="127"/>
      <c r="C81" s="128"/>
      <c r="D81" s="128"/>
      <c r="E81" s="128"/>
      <c r="F81" s="128"/>
      <c r="G81" s="129"/>
      <c r="J81" s="81">
        <v>2590</v>
      </c>
      <c r="K81" s="48" t="s">
        <v>246</v>
      </c>
      <c r="L81" s="9">
        <v>2015</v>
      </c>
      <c r="M81" s="21">
        <v>10</v>
      </c>
      <c r="N81" s="21">
        <v>1</v>
      </c>
      <c r="O81" s="87">
        <v>167563344</v>
      </c>
      <c r="P81" s="87">
        <v>20561</v>
      </c>
    </row>
    <row r="82" spans="2:16" x14ac:dyDescent="0.25">
      <c r="B82" s="130"/>
      <c r="C82" s="131"/>
      <c r="D82" s="131"/>
      <c r="E82" s="131"/>
      <c r="F82" s="131"/>
      <c r="G82" s="132"/>
      <c r="J82" s="81">
        <v>2818</v>
      </c>
      <c r="K82" s="48" t="s">
        <v>241</v>
      </c>
      <c r="L82" s="9">
        <v>2015</v>
      </c>
      <c r="M82" s="21">
        <v>8</v>
      </c>
      <c r="N82" s="21">
        <v>6</v>
      </c>
      <c r="O82" s="87">
        <v>115675600</v>
      </c>
      <c r="P82" s="87">
        <v>13418</v>
      </c>
    </row>
    <row r="83" spans="2:16" x14ac:dyDescent="0.25">
      <c r="B83" s="133"/>
      <c r="C83" s="133"/>
      <c r="D83" s="133"/>
      <c r="E83" s="133"/>
      <c r="F83" s="133"/>
      <c r="G83" s="133"/>
      <c r="J83" s="81">
        <v>2929</v>
      </c>
      <c r="K83" s="48" t="s">
        <v>253</v>
      </c>
      <c r="L83" s="9">
        <v>2015</v>
      </c>
      <c r="M83" s="21">
        <v>11</v>
      </c>
      <c r="N83" s="21">
        <v>10</v>
      </c>
      <c r="O83" s="87">
        <v>63109000</v>
      </c>
      <c r="P83" s="87">
        <v>8664</v>
      </c>
    </row>
    <row r="84" spans="2:16" x14ac:dyDescent="0.25">
      <c r="B84" s="133"/>
      <c r="C84" s="133"/>
      <c r="D84" s="133"/>
      <c r="E84" s="133"/>
      <c r="F84" s="133"/>
      <c r="G84" s="133"/>
      <c r="J84" s="81">
        <v>2779</v>
      </c>
      <c r="K84" s="48" t="s">
        <v>234</v>
      </c>
      <c r="L84" s="9">
        <v>2015</v>
      </c>
      <c r="M84" s="21">
        <v>5</v>
      </c>
      <c r="N84" s="21">
        <v>28</v>
      </c>
      <c r="O84" s="87">
        <v>43343400</v>
      </c>
      <c r="P84" s="87">
        <v>7021</v>
      </c>
    </row>
    <row r="85" spans="2:16" x14ac:dyDescent="0.25">
      <c r="B85" s="133"/>
      <c r="C85" s="133"/>
      <c r="D85" s="133"/>
      <c r="E85" s="133"/>
      <c r="F85" s="133"/>
      <c r="G85" s="133"/>
      <c r="J85" s="81">
        <v>2957</v>
      </c>
      <c r="K85" s="48" t="s">
        <v>244</v>
      </c>
      <c r="L85" s="9">
        <v>2015</v>
      </c>
      <c r="M85" s="21">
        <v>9</v>
      </c>
      <c r="N85" s="21">
        <v>17</v>
      </c>
      <c r="O85" s="87">
        <v>35077152</v>
      </c>
      <c r="P85" s="87">
        <v>5465</v>
      </c>
    </row>
    <row r="86" spans="2:16" x14ac:dyDescent="0.25">
      <c r="B86" s="133"/>
      <c r="C86" s="133"/>
      <c r="D86" s="133"/>
      <c r="E86" s="133"/>
      <c r="F86" s="133"/>
      <c r="G86" s="133"/>
      <c r="J86" s="81">
        <v>2687</v>
      </c>
      <c r="K86" s="48" t="s">
        <v>227</v>
      </c>
      <c r="L86" s="9">
        <v>2015</v>
      </c>
      <c r="M86" s="21">
        <v>4</v>
      </c>
      <c r="N86" s="21">
        <v>16</v>
      </c>
      <c r="O86" s="87">
        <v>45762400</v>
      </c>
      <c r="P86" s="87">
        <v>5443</v>
      </c>
    </row>
    <row r="87" spans="2:16" x14ac:dyDescent="0.25">
      <c r="B87" s="133"/>
      <c r="C87" s="133"/>
      <c r="D87" s="133"/>
      <c r="E87" s="133"/>
      <c r="F87" s="133"/>
      <c r="G87" s="133"/>
      <c r="J87" s="81">
        <v>2830</v>
      </c>
      <c r="K87" s="48" t="s">
        <v>237</v>
      </c>
      <c r="L87" s="9">
        <v>2015</v>
      </c>
      <c r="M87" s="21">
        <v>6</v>
      </c>
      <c r="N87" s="21">
        <v>11</v>
      </c>
      <c r="O87" s="87">
        <v>38938300</v>
      </c>
      <c r="P87" s="87">
        <v>4843</v>
      </c>
    </row>
    <row r="88" spans="2:16" x14ac:dyDescent="0.25">
      <c r="J88" s="81">
        <v>2808</v>
      </c>
      <c r="K88" s="48" t="s">
        <v>226</v>
      </c>
      <c r="L88" s="9">
        <v>2015</v>
      </c>
      <c r="M88" s="21">
        <v>4</v>
      </c>
      <c r="N88" s="21">
        <v>9</v>
      </c>
      <c r="O88" s="87">
        <v>39218700</v>
      </c>
      <c r="P88" s="87">
        <v>4488</v>
      </c>
    </row>
    <row r="89" spans="2:16" x14ac:dyDescent="0.25">
      <c r="J89" s="81">
        <v>2962</v>
      </c>
      <c r="K89" s="48" t="s">
        <v>256</v>
      </c>
      <c r="L89" s="9">
        <v>2015</v>
      </c>
      <c r="M89" s="21">
        <v>11</v>
      </c>
      <c r="N89" s="21">
        <v>26</v>
      </c>
      <c r="O89" s="87">
        <v>27585200</v>
      </c>
      <c r="P89" s="87">
        <v>3829</v>
      </c>
    </row>
    <row r="90" spans="2:16" x14ac:dyDescent="0.25">
      <c r="J90" s="81">
        <v>2851</v>
      </c>
      <c r="K90" s="48" t="s">
        <v>231</v>
      </c>
      <c r="L90" s="9">
        <v>2015</v>
      </c>
      <c r="M90" s="21">
        <v>5</v>
      </c>
      <c r="N90" s="21">
        <v>14</v>
      </c>
      <c r="O90" s="87">
        <v>23956050</v>
      </c>
      <c r="P90" s="87">
        <v>3010</v>
      </c>
    </row>
    <row r="91" spans="2:16" x14ac:dyDescent="0.25">
      <c r="J91" s="81">
        <v>2970</v>
      </c>
      <c r="K91" s="48" t="s">
        <v>251</v>
      </c>
      <c r="L91" s="9">
        <v>2015</v>
      </c>
      <c r="M91" s="21">
        <v>11</v>
      </c>
      <c r="N91" s="21">
        <v>5</v>
      </c>
      <c r="O91" s="87">
        <v>16431000</v>
      </c>
      <c r="P91" s="87">
        <v>2901</v>
      </c>
    </row>
    <row r="92" spans="2:16" x14ac:dyDescent="0.25">
      <c r="J92" s="81">
        <v>3066</v>
      </c>
      <c r="K92" s="48" t="s">
        <v>250</v>
      </c>
      <c r="L92" s="9">
        <v>2015</v>
      </c>
      <c r="M92" s="21">
        <v>10</v>
      </c>
      <c r="N92" s="21">
        <v>23</v>
      </c>
      <c r="O92" s="87">
        <v>23749850</v>
      </c>
      <c r="P92" s="87">
        <v>2395</v>
      </c>
    </row>
    <row r="93" spans="2:16" x14ac:dyDescent="0.25">
      <c r="J93" s="81">
        <v>2405</v>
      </c>
      <c r="K93" s="48" t="s">
        <v>249</v>
      </c>
      <c r="L93" s="9">
        <v>2015</v>
      </c>
      <c r="M93" s="21">
        <v>10</v>
      </c>
      <c r="N93" s="21">
        <v>22</v>
      </c>
      <c r="O93" s="87">
        <v>13998700</v>
      </c>
      <c r="P93" s="87">
        <v>2369</v>
      </c>
    </row>
    <row r="94" spans="2:16" x14ac:dyDescent="0.25">
      <c r="J94" s="81">
        <v>2833</v>
      </c>
      <c r="K94" s="48" t="s">
        <v>229</v>
      </c>
      <c r="L94" s="9">
        <v>2015</v>
      </c>
      <c r="M94" s="21">
        <v>4</v>
      </c>
      <c r="N94" s="21">
        <v>30</v>
      </c>
      <c r="O94" s="87">
        <v>15591850</v>
      </c>
      <c r="P94" s="87">
        <v>1890</v>
      </c>
    </row>
    <row r="95" spans="2:16" x14ac:dyDescent="0.25">
      <c r="J95" s="81">
        <v>2925</v>
      </c>
      <c r="K95" s="48" t="s">
        <v>243</v>
      </c>
      <c r="L95" s="9">
        <v>2015</v>
      </c>
      <c r="M95" s="21">
        <v>8</v>
      </c>
      <c r="N95" s="21">
        <v>27</v>
      </c>
      <c r="O95" s="87">
        <v>13310250</v>
      </c>
      <c r="P95" s="87">
        <v>1762</v>
      </c>
    </row>
    <row r="96" spans="2:16" x14ac:dyDescent="0.25">
      <c r="J96" s="81">
        <v>2648</v>
      </c>
      <c r="K96" s="48" t="s">
        <v>255</v>
      </c>
      <c r="L96" s="9">
        <v>2015</v>
      </c>
      <c r="M96" s="21">
        <v>11</v>
      </c>
      <c r="N96" s="21">
        <v>24</v>
      </c>
      <c r="O96" s="87">
        <v>12903350</v>
      </c>
      <c r="P96" s="87">
        <v>1607</v>
      </c>
    </row>
    <row r="97" spans="10:16" x14ac:dyDescent="0.25">
      <c r="J97" s="81"/>
      <c r="K97" s="48" t="s">
        <v>260</v>
      </c>
      <c r="L97" s="9">
        <v>2015</v>
      </c>
      <c r="M97" s="21">
        <v>12</v>
      </c>
      <c r="N97" s="21">
        <v>10</v>
      </c>
      <c r="O97" s="87">
        <v>8616000</v>
      </c>
      <c r="P97" s="87">
        <v>1266</v>
      </c>
    </row>
    <row r="98" spans="10:16" x14ac:dyDescent="0.25">
      <c r="J98" s="81"/>
      <c r="K98" s="48" t="s">
        <v>259</v>
      </c>
      <c r="L98" s="9">
        <v>2015</v>
      </c>
      <c r="M98" s="21">
        <v>10</v>
      </c>
      <c r="N98" s="21">
        <v>7</v>
      </c>
      <c r="O98" s="87">
        <v>6055000</v>
      </c>
      <c r="P98" s="87">
        <v>1089</v>
      </c>
    </row>
    <row r="99" spans="10:16" x14ac:dyDescent="0.25">
      <c r="J99" s="81">
        <v>2762</v>
      </c>
      <c r="K99" s="48" t="s">
        <v>254</v>
      </c>
      <c r="L99" s="9">
        <v>2015</v>
      </c>
      <c r="M99" s="21">
        <v>11</v>
      </c>
      <c r="N99" s="21">
        <v>11</v>
      </c>
      <c r="O99" s="87">
        <v>3528500</v>
      </c>
      <c r="P99" s="87">
        <v>617</v>
      </c>
    </row>
    <row r="100" spans="10:16" x14ac:dyDescent="0.25">
      <c r="J100" s="81">
        <v>1890</v>
      </c>
      <c r="K100" s="48" t="s">
        <v>252</v>
      </c>
      <c r="L100" s="9">
        <v>2015</v>
      </c>
      <c r="M100" s="21">
        <v>11</v>
      </c>
      <c r="N100" s="21">
        <v>7</v>
      </c>
      <c r="O100" s="87">
        <v>2507000</v>
      </c>
      <c r="P100" s="87">
        <v>457</v>
      </c>
    </row>
    <row r="101" spans="10:16" x14ac:dyDescent="0.25">
      <c r="J101" s="81">
        <v>3011</v>
      </c>
      <c r="K101" s="48" t="s">
        <v>257</v>
      </c>
      <c r="L101" s="9">
        <v>2015</v>
      </c>
      <c r="M101" s="21">
        <v>12</v>
      </c>
      <c r="N101" s="21">
        <v>3</v>
      </c>
      <c r="O101" s="87">
        <v>2690500</v>
      </c>
      <c r="P101" s="87">
        <v>418</v>
      </c>
    </row>
    <row r="102" spans="10:16" hidden="1" x14ac:dyDescent="0.25">
      <c r="J102" s="80" t="s">
        <v>289</v>
      </c>
      <c r="K102" s="80" t="s">
        <v>290</v>
      </c>
      <c r="L102" s="80" t="s">
        <v>291</v>
      </c>
      <c r="M102" s="80" t="s">
        <v>292</v>
      </c>
      <c r="N102" s="80" t="s">
        <v>293</v>
      </c>
      <c r="O102" s="80" t="s">
        <v>294</v>
      </c>
      <c r="P102" s="80" t="s">
        <v>295</v>
      </c>
    </row>
    <row r="103" spans="10:16" hidden="1" x14ac:dyDescent="0.25">
      <c r="J103" s="81">
        <v>2645</v>
      </c>
      <c r="K103" s="48" t="s">
        <v>127</v>
      </c>
      <c r="L103" s="9">
        <v>2014</v>
      </c>
      <c r="M103" s="21">
        <v>12</v>
      </c>
      <c r="N103" s="21">
        <v>25</v>
      </c>
      <c r="O103" s="87">
        <v>3782737152</v>
      </c>
      <c r="P103" s="87">
        <v>505314</v>
      </c>
    </row>
    <row r="104" spans="10:16" hidden="1" x14ac:dyDescent="0.25">
      <c r="J104" s="81">
        <v>2471</v>
      </c>
      <c r="K104" s="48" t="s">
        <v>104</v>
      </c>
      <c r="L104" s="9">
        <v>2014</v>
      </c>
      <c r="M104" s="21">
        <v>6</v>
      </c>
      <c r="N104" s="21">
        <v>20</v>
      </c>
      <c r="O104" s="87">
        <v>2813792768</v>
      </c>
      <c r="P104" s="87">
        <v>395380</v>
      </c>
    </row>
    <row r="105" spans="10:16" hidden="1" x14ac:dyDescent="0.25">
      <c r="J105" s="81">
        <v>2430</v>
      </c>
      <c r="K105" s="48" t="s">
        <v>103</v>
      </c>
      <c r="L105" s="9">
        <v>2014</v>
      </c>
      <c r="M105" s="21">
        <v>4</v>
      </c>
      <c r="N105" s="21">
        <v>5</v>
      </c>
      <c r="O105" s="87">
        <v>2208682240</v>
      </c>
      <c r="P105" s="87">
        <v>298939</v>
      </c>
    </row>
    <row r="106" spans="10:16" hidden="1" x14ac:dyDescent="0.25">
      <c r="J106" s="81">
        <v>2431</v>
      </c>
      <c r="K106" s="48" t="s">
        <v>105</v>
      </c>
      <c r="L106" s="9">
        <v>2014</v>
      </c>
      <c r="M106" s="21">
        <v>4</v>
      </c>
      <c r="N106" s="21">
        <v>25</v>
      </c>
      <c r="O106" s="87">
        <v>981555520</v>
      </c>
      <c r="P106" s="87">
        <v>136370</v>
      </c>
    </row>
    <row r="107" spans="10:16" hidden="1" x14ac:dyDescent="0.25">
      <c r="J107" s="81">
        <v>2646</v>
      </c>
      <c r="K107" s="48" t="s">
        <v>131</v>
      </c>
      <c r="L107" s="9">
        <v>2014</v>
      </c>
      <c r="M107" s="21">
        <v>11</v>
      </c>
      <c r="N107" s="21">
        <v>13</v>
      </c>
      <c r="O107" s="87">
        <v>854208320</v>
      </c>
      <c r="P107" s="87">
        <v>126808</v>
      </c>
    </row>
    <row r="108" spans="10:16" hidden="1" x14ac:dyDescent="0.25">
      <c r="J108" s="81">
        <v>2418</v>
      </c>
      <c r="K108" s="48" t="s">
        <v>134</v>
      </c>
      <c r="L108" s="9">
        <v>2014</v>
      </c>
      <c r="M108" s="21">
        <v>1</v>
      </c>
      <c r="N108" s="21">
        <v>10</v>
      </c>
      <c r="O108" s="87">
        <v>699143296</v>
      </c>
      <c r="P108" s="87">
        <v>100838</v>
      </c>
    </row>
    <row r="109" spans="10:16" hidden="1" x14ac:dyDescent="0.25">
      <c r="J109" s="81">
        <v>2459</v>
      </c>
      <c r="K109" s="48" t="s">
        <v>151</v>
      </c>
      <c r="L109" s="9">
        <v>2014</v>
      </c>
      <c r="M109" s="21">
        <v>8</v>
      </c>
      <c r="N109" s="21">
        <v>14</v>
      </c>
      <c r="O109" s="87">
        <v>289907872</v>
      </c>
      <c r="P109" s="87">
        <v>37592</v>
      </c>
    </row>
    <row r="110" spans="10:16" hidden="1" x14ac:dyDescent="0.25">
      <c r="J110" s="81">
        <v>2460</v>
      </c>
      <c r="K110" s="48" t="s">
        <v>155</v>
      </c>
      <c r="L110" s="9">
        <v>2014</v>
      </c>
      <c r="M110" s="21">
        <v>5</v>
      </c>
      <c r="N110" s="21">
        <v>16</v>
      </c>
      <c r="O110" s="87">
        <v>193238704</v>
      </c>
      <c r="P110" s="87">
        <v>27164</v>
      </c>
    </row>
    <row r="111" spans="10:16" hidden="1" x14ac:dyDescent="0.25">
      <c r="J111" s="81">
        <v>1901</v>
      </c>
      <c r="K111" s="48" t="s">
        <v>168</v>
      </c>
      <c r="L111" s="9">
        <v>2014</v>
      </c>
      <c r="M111" s="21">
        <v>5</v>
      </c>
      <c r="N111" s="21">
        <v>9</v>
      </c>
      <c r="O111" s="87">
        <v>138372048</v>
      </c>
      <c r="P111" s="87">
        <v>19033</v>
      </c>
    </row>
    <row r="112" spans="10:16" hidden="1" x14ac:dyDescent="0.25">
      <c r="J112" s="81">
        <v>2280</v>
      </c>
      <c r="K112" s="48" t="s">
        <v>173</v>
      </c>
      <c r="L112" s="9">
        <v>2014</v>
      </c>
      <c r="M112" s="21">
        <v>1</v>
      </c>
      <c r="N112" s="21">
        <v>24</v>
      </c>
      <c r="O112" s="87">
        <v>84156552</v>
      </c>
      <c r="P112" s="87">
        <v>12894</v>
      </c>
    </row>
    <row r="113" spans="10:16" hidden="1" x14ac:dyDescent="0.25">
      <c r="J113" s="81">
        <v>1986</v>
      </c>
      <c r="K113" s="48" t="s">
        <v>177</v>
      </c>
      <c r="L113" s="9">
        <v>2014</v>
      </c>
      <c r="M113" s="21">
        <v>3</v>
      </c>
      <c r="N113" s="21">
        <v>21</v>
      </c>
      <c r="O113" s="87">
        <v>68747504</v>
      </c>
      <c r="P113" s="87">
        <v>10373</v>
      </c>
    </row>
    <row r="114" spans="10:16" hidden="1" x14ac:dyDescent="0.25">
      <c r="J114" s="81">
        <v>2395</v>
      </c>
      <c r="K114" s="48" t="s">
        <v>179</v>
      </c>
      <c r="L114" s="9">
        <v>2014</v>
      </c>
      <c r="M114" s="21">
        <v>9</v>
      </c>
      <c r="N114" s="21">
        <v>16</v>
      </c>
      <c r="O114" s="87">
        <v>66519400</v>
      </c>
      <c r="P114" s="87">
        <v>9641</v>
      </c>
    </row>
    <row r="115" spans="10:16" hidden="1" x14ac:dyDescent="0.25">
      <c r="J115" s="81">
        <v>2264</v>
      </c>
      <c r="K115" s="48" t="s">
        <v>180</v>
      </c>
      <c r="L115" s="9">
        <v>2014</v>
      </c>
      <c r="M115" s="21">
        <v>10</v>
      </c>
      <c r="N115" s="21">
        <v>23</v>
      </c>
      <c r="O115" s="87">
        <v>49849000</v>
      </c>
      <c r="P115" s="87">
        <v>8854</v>
      </c>
    </row>
    <row r="116" spans="10:16" hidden="1" x14ac:dyDescent="0.25">
      <c r="J116" s="81">
        <v>2587</v>
      </c>
      <c r="K116" s="48" t="s">
        <v>181</v>
      </c>
      <c r="L116" s="9">
        <v>2014</v>
      </c>
      <c r="M116" s="21">
        <v>10</v>
      </c>
      <c r="N116" s="21">
        <v>9</v>
      </c>
      <c r="O116" s="87">
        <v>56138800</v>
      </c>
      <c r="P116" s="87">
        <v>8370</v>
      </c>
    </row>
    <row r="117" spans="10:16" hidden="1" x14ac:dyDescent="0.25">
      <c r="J117" s="81">
        <v>2402</v>
      </c>
      <c r="K117" s="48" t="s">
        <v>182</v>
      </c>
      <c r="L117" s="9">
        <v>2014</v>
      </c>
      <c r="M117" s="21">
        <v>8</v>
      </c>
      <c r="N117" s="21">
        <v>19</v>
      </c>
      <c r="O117" s="87">
        <v>55085600</v>
      </c>
      <c r="P117" s="87">
        <v>8347</v>
      </c>
    </row>
    <row r="118" spans="10:16" hidden="1" x14ac:dyDescent="0.25">
      <c r="J118" s="81">
        <v>2391</v>
      </c>
      <c r="K118" s="48" t="s">
        <v>183</v>
      </c>
      <c r="L118" s="9">
        <v>2014</v>
      </c>
      <c r="M118" s="21">
        <v>7</v>
      </c>
      <c r="N118" s="21">
        <v>8</v>
      </c>
      <c r="O118" s="87">
        <v>53495848</v>
      </c>
      <c r="P118" s="87">
        <v>7579</v>
      </c>
    </row>
    <row r="119" spans="10:16" hidden="1" x14ac:dyDescent="0.25">
      <c r="J119" s="81">
        <v>2297</v>
      </c>
      <c r="K119" s="48" t="s">
        <v>192</v>
      </c>
      <c r="L119" s="9">
        <v>2014</v>
      </c>
      <c r="M119" s="21">
        <v>12</v>
      </c>
      <c r="N119" s="21">
        <v>4</v>
      </c>
      <c r="O119" s="87">
        <v>32072200</v>
      </c>
      <c r="P119" s="87">
        <v>5890</v>
      </c>
    </row>
    <row r="120" spans="10:16" hidden="1" x14ac:dyDescent="0.25">
      <c r="J120" s="81">
        <v>2740</v>
      </c>
      <c r="K120" s="48" t="s">
        <v>194</v>
      </c>
      <c r="L120" s="9">
        <v>2014</v>
      </c>
      <c r="M120" s="21">
        <v>12</v>
      </c>
      <c r="N120" s="21">
        <v>11</v>
      </c>
      <c r="O120" s="87">
        <v>32871900</v>
      </c>
      <c r="P120" s="87">
        <v>4862</v>
      </c>
    </row>
    <row r="121" spans="10:16" hidden="1" x14ac:dyDescent="0.25">
      <c r="J121" s="81">
        <v>2461</v>
      </c>
      <c r="K121" s="48" t="s">
        <v>197</v>
      </c>
      <c r="L121" s="9">
        <v>2014</v>
      </c>
      <c r="M121" s="21">
        <v>8</v>
      </c>
      <c r="N121" s="21">
        <v>14</v>
      </c>
      <c r="O121" s="87">
        <v>28835700</v>
      </c>
      <c r="P121" s="87">
        <v>4354</v>
      </c>
    </row>
    <row r="122" spans="10:16" hidden="1" x14ac:dyDescent="0.25">
      <c r="J122" s="81">
        <v>2338</v>
      </c>
      <c r="K122" s="48" t="s">
        <v>199</v>
      </c>
      <c r="L122" s="9">
        <v>2014</v>
      </c>
      <c r="M122" s="21">
        <v>8</v>
      </c>
      <c r="N122" s="21">
        <v>6</v>
      </c>
      <c r="O122" s="87">
        <v>30183300</v>
      </c>
      <c r="P122" s="87">
        <v>3926</v>
      </c>
    </row>
    <row r="123" spans="10:16" hidden="1" x14ac:dyDescent="0.25">
      <c r="J123" s="81">
        <v>2152</v>
      </c>
      <c r="K123" s="48" t="s">
        <v>201</v>
      </c>
      <c r="L123" s="9">
        <v>2014</v>
      </c>
      <c r="M123" s="21">
        <v>9</v>
      </c>
      <c r="N123" s="21">
        <v>18</v>
      </c>
      <c r="O123" s="87">
        <v>20333300</v>
      </c>
      <c r="P123" s="87">
        <v>3478</v>
      </c>
    </row>
    <row r="124" spans="10:16" hidden="1" x14ac:dyDescent="0.25">
      <c r="J124" s="81">
        <v>2684</v>
      </c>
      <c r="K124" s="48" t="s">
        <v>202</v>
      </c>
      <c r="L124" s="9">
        <v>2014</v>
      </c>
      <c r="M124" s="21">
        <v>12</v>
      </c>
      <c r="N124" s="21">
        <v>4</v>
      </c>
      <c r="O124" s="87">
        <v>24594050</v>
      </c>
      <c r="P124" s="87">
        <v>3204</v>
      </c>
    </row>
    <row r="125" spans="10:16" hidden="1" x14ac:dyDescent="0.25">
      <c r="J125" s="81">
        <v>1911</v>
      </c>
      <c r="K125" s="48" t="s">
        <v>204</v>
      </c>
      <c r="L125" s="9">
        <v>2014</v>
      </c>
      <c r="M125" s="21">
        <v>6</v>
      </c>
      <c r="N125" s="21">
        <v>6</v>
      </c>
      <c r="O125" s="87">
        <v>16031650</v>
      </c>
      <c r="P125" s="87">
        <v>2320</v>
      </c>
    </row>
    <row r="126" spans="10:16" hidden="1" x14ac:dyDescent="0.25">
      <c r="J126" s="81">
        <v>2561</v>
      </c>
      <c r="K126" s="48" t="s">
        <v>206</v>
      </c>
      <c r="L126" s="9">
        <v>2014</v>
      </c>
      <c r="M126" s="21">
        <v>7</v>
      </c>
      <c r="N126" s="21">
        <v>10</v>
      </c>
      <c r="O126" s="87">
        <v>13641400</v>
      </c>
      <c r="P126" s="87">
        <v>1977</v>
      </c>
    </row>
    <row r="127" spans="10:16" hidden="1" x14ac:dyDescent="0.25">
      <c r="J127" s="81">
        <v>2215</v>
      </c>
      <c r="K127" s="48" t="s">
        <v>209</v>
      </c>
      <c r="L127" s="9">
        <v>2014</v>
      </c>
      <c r="M127" s="21">
        <v>11</v>
      </c>
      <c r="N127" s="21">
        <v>6</v>
      </c>
      <c r="O127" s="87">
        <v>7402600</v>
      </c>
      <c r="P127" s="87">
        <v>1108</v>
      </c>
    </row>
    <row r="128" spans="10:16" hidden="1" x14ac:dyDescent="0.25">
      <c r="J128" s="81">
        <v>2647</v>
      </c>
      <c r="K128" s="48" t="s">
        <v>212</v>
      </c>
      <c r="L128" s="9">
        <v>2014</v>
      </c>
      <c r="M128" s="21">
        <v>12</v>
      </c>
      <c r="N128" s="21">
        <v>4</v>
      </c>
      <c r="O128" s="87">
        <v>5546250</v>
      </c>
      <c r="P128" s="87">
        <v>920</v>
      </c>
    </row>
    <row r="129" spans="10:16" hidden="1" x14ac:dyDescent="0.25">
      <c r="J129" s="81">
        <v>2229</v>
      </c>
      <c r="K129" s="48" t="s">
        <v>213</v>
      </c>
      <c r="L129" s="9">
        <v>2014</v>
      </c>
      <c r="M129" s="21">
        <v>11</v>
      </c>
      <c r="N129" s="21">
        <v>20</v>
      </c>
      <c r="O129" s="87">
        <v>4966600</v>
      </c>
      <c r="P129" s="87">
        <v>760</v>
      </c>
    </row>
    <row r="130" spans="10:16" hidden="1" x14ac:dyDescent="0.25">
      <c r="J130" s="81">
        <v>2353</v>
      </c>
      <c r="K130" s="48" t="s">
        <v>216</v>
      </c>
      <c r="L130" s="9">
        <v>2014</v>
      </c>
      <c r="M130" s="21">
        <v>5</v>
      </c>
      <c r="N130" s="21">
        <v>2</v>
      </c>
      <c r="O130" s="87">
        <v>2367750</v>
      </c>
      <c r="P130" s="87">
        <v>309</v>
      </c>
    </row>
    <row r="131" spans="10:16" hidden="1" x14ac:dyDescent="0.25">
      <c r="J131" s="81">
        <v>2360</v>
      </c>
      <c r="K131" s="48" t="s">
        <v>64</v>
      </c>
      <c r="L131" s="9">
        <v>2013</v>
      </c>
      <c r="M131" s="21">
        <v>12</v>
      </c>
      <c r="N131" s="21">
        <v>25</v>
      </c>
      <c r="O131" s="87">
        <v>5805844992</v>
      </c>
      <c r="P131" s="87">
        <v>825353</v>
      </c>
    </row>
    <row r="132" spans="10:16" hidden="1" x14ac:dyDescent="0.25">
      <c r="J132" s="81">
        <v>2218</v>
      </c>
      <c r="K132" s="48" t="s">
        <v>97</v>
      </c>
      <c r="L132" s="9">
        <v>2013</v>
      </c>
      <c r="M132" s="21">
        <v>5</v>
      </c>
      <c r="N132" s="21">
        <v>31</v>
      </c>
      <c r="O132" s="87">
        <v>1845346304</v>
      </c>
      <c r="P132" s="87">
        <v>259027</v>
      </c>
    </row>
    <row r="133" spans="10:16" hidden="1" x14ac:dyDescent="0.25">
      <c r="J133" s="81">
        <v>2147</v>
      </c>
      <c r="K133" s="48" t="s">
        <v>98</v>
      </c>
      <c r="L133" s="9">
        <v>2013</v>
      </c>
      <c r="M133" s="21">
        <v>4</v>
      </c>
      <c r="N133" s="21">
        <v>9</v>
      </c>
      <c r="O133" s="87">
        <v>1214645632</v>
      </c>
      <c r="P133" s="87">
        <v>160604</v>
      </c>
    </row>
    <row r="134" spans="10:16" hidden="1" x14ac:dyDescent="0.25">
      <c r="J134" s="81">
        <v>2247</v>
      </c>
      <c r="K134" s="48" t="s">
        <v>99</v>
      </c>
      <c r="L134" s="9">
        <v>2013</v>
      </c>
      <c r="M134" s="21">
        <v>7</v>
      </c>
      <c r="N134" s="21">
        <v>19</v>
      </c>
      <c r="O134" s="87">
        <v>1163542784</v>
      </c>
      <c r="P134" s="87">
        <v>154713</v>
      </c>
    </row>
    <row r="135" spans="10:16" hidden="1" x14ac:dyDescent="0.25">
      <c r="J135" s="81">
        <v>2224</v>
      </c>
      <c r="K135" s="48" t="s">
        <v>100</v>
      </c>
      <c r="L135" s="9">
        <v>2013</v>
      </c>
      <c r="M135" s="21">
        <v>8</v>
      </c>
      <c r="N135" s="21">
        <v>16</v>
      </c>
      <c r="O135" s="87">
        <v>770317632</v>
      </c>
      <c r="P135" s="87">
        <v>101546</v>
      </c>
    </row>
    <row r="136" spans="10:16" hidden="1" x14ac:dyDescent="0.25">
      <c r="J136" s="81">
        <v>2330</v>
      </c>
      <c r="K136" s="48" t="s">
        <v>141</v>
      </c>
      <c r="L136" s="9">
        <v>2013</v>
      </c>
      <c r="M136" s="21">
        <v>10</v>
      </c>
      <c r="N136" s="21">
        <v>18</v>
      </c>
      <c r="O136" s="87">
        <v>357905408</v>
      </c>
      <c r="P136" s="87">
        <v>48535</v>
      </c>
    </row>
    <row r="137" spans="10:16" hidden="1" x14ac:dyDescent="0.25">
      <c r="J137" s="81">
        <v>2175</v>
      </c>
      <c r="K137" s="48" t="s">
        <v>142</v>
      </c>
      <c r="L137" s="9">
        <v>2013</v>
      </c>
      <c r="M137" s="21">
        <v>10</v>
      </c>
      <c r="N137" s="21">
        <v>11</v>
      </c>
      <c r="O137" s="87">
        <v>336520384</v>
      </c>
      <c r="P137" s="87">
        <v>46786</v>
      </c>
    </row>
    <row r="138" spans="10:16" hidden="1" x14ac:dyDescent="0.25">
      <c r="J138" s="81">
        <v>1933</v>
      </c>
      <c r="K138" s="48" t="s">
        <v>165</v>
      </c>
      <c r="L138" s="9">
        <v>2013</v>
      </c>
      <c r="M138" s="21">
        <v>1</v>
      </c>
      <c r="N138" s="21">
        <v>18</v>
      </c>
      <c r="O138" s="87">
        <v>138609600</v>
      </c>
      <c r="P138" s="87">
        <v>19928</v>
      </c>
    </row>
    <row r="139" spans="10:16" hidden="1" x14ac:dyDescent="0.25">
      <c r="J139" s="81">
        <v>2335</v>
      </c>
      <c r="K139" s="48" t="s">
        <v>166</v>
      </c>
      <c r="L139" s="9">
        <v>2013</v>
      </c>
      <c r="M139" s="21">
        <v>11</v>
      </c>
      <c r="N139" s="21">
        <v>1</v>
      </c>
      <c r="O139" s="87">
        <v>150875856</v>
      </c>
      <c r="P139" s="87">
        <v>19530</v>
      </c>
    </row>
    <row r="140" spans="10:16" hidden="1" x14ac:dyDescent="0.25">
      <c r="J140" s="81">
        <v>2210</v>
      </c>
      <c r="K140" s="48" t="s">
        <v>175</v>
      </c>
      <c r="L140" s="9">
        <v>2013</v>
      </c>
      <c r="M140" s="21">
        <v>3</v>
      </c>
      <c r="N140" s="21">
        <v>22</v>
      </c>
      <c r="O140" s="87">
        <v>85587600</v>
      </c>
      <c r="P140" s="87">
        <v>10937</v>
      </c>
    </row>
    <row r="141" spans="10:16" hidden="1" x14ac:dyDescent="0.25">
      <c r="J141" s="81">
        <v>2190</v>
      </c>
      <c r="K141" s="48" t="s">
        <v>186</v>
      </c>
      <c r="L141" s="9">
        <v>2013</v>
      </c>
      <c r="M141" s="21">
        <v>10</v>
      </c>
      <c r="N141" s="21">
        <v>25</v>
      </c>
      <c r="O141" s="87">
        <v>57102248</v>
      </c>
      <c r="P141" s="87">
        <v>7266</v>
      </c>
    </row>
    <row r="142" spans="10:16" hidden="1" x14ac:dyDescent="0.25">
      <c r="J142" s="81">
        <v>2221</v>
      </c>
      <c r="K142" s="48" t="s">
        <v>189</v>
      </c>
      <c r="L142" s="9">
        <v>2013</v>
      </c>
      <c r="M142" s="21">
        <v>5</v>
      </c>
      <c r="N142" s="21">
        <v>3</v>
      </c>
      <c r="O142" s="87">
        <v>47051152</v>
      </c>
      <c r="P142" s="87">
        <v>6513</v>
      </c>
    </row>
    <row r="143" spans="10:16" hidden="1" x14ac:dyDescent="0.25">
      <c r="J143" s="81">
        <v>2233</v>
      </c>
      <c r="K143" s="48" t="s">
        <v>191</v>
      </c>
      <c r="L143" s="9">
        <v>2013</v>
      </c>
      <c r="M143" s="21">
        <v>8</v>
      </c>
      <c r="N143" s="21">
        <v>9</v>
      </c>
      <c r="O143" s="87">
        <v>49127600</v>
      </c>
      <c r="P143" s="87">
        <v>6041</v>
      </c>
    </row>
    <row r="144" spans="10:16" hidden="1" x14ac:dyDescent="0.25">
      <c r="J144" s="81">
        <v>2254</v>
      </c>
      <c r="K144" s="48" t="s">
        <v>198</v>
      </c>
      <c r="L144" s="9">
        <v>2013</v>
      </c>
      <c r="M144" s="21">
        <v>9</v>
      </c>
      <c r="N144" s="21">
        <v>13</v>
      </c>
      <c r="O144" s="87">
        <v>28679400</v>
      </c>
      <c r="P144" s="87">
        <v>4029</v>
      </c>
    </row>
    <row r="145" spans="10:16" hidden="1" x14ac:dyDescent="0.25">
      <c r="J145" s="81">
        <v>2136</v>
      </c>
      <c r="K145" s="48" t="s">
        <v>200</v>
      </c>
      <c r="L145" s="9">
        <v>2013</v>
      </c>
      <c r="M145" s="21">
        <v>2</v>
      </c>
      <c r="N145" s="21">
        <v>8</v>
      </c>
      <c r="O145" s="87">
        <v>25239350</v>
      </c>
      <c r="P145" s="87">
        <v>3526</v>
      </c>
    </row>
    <row r="146" spans="10:16" hidden="1" x14ac:dyDescent="0.25">
      <c r="J146" s="81">
        <v>1793</v>
      </c>
      <c r="K146" s="48" t="s">
        <v>208</v>
      </c>
      <c r="L146" s="9">
        <v>2013</v>
      </c>
      <c r="M146" s="21">
        <v>11</v>
      </c>
      <c r="N146" s="21">
        <v>29</v>
      </c>
      <c r="O146" s="87">
        <v>7667500</v>
      </c>
      <c r="P146" s="87">
        <v>1345</v>
      </c>
    </row>
    <row r="147" spans="10:16" hidden="1" x14ac:dyDescent="0.25">
      <c r="J147" s="81">
        <v>2075</v>
      </c>
      <c r="K147" s="48" t="s">
        <v>218</v>
      </c>
      <c r="L147" s="9">
        <v>2013</v>
      </c>
      <c r="M147" s="21">
        <v>12</v>
      </c>
      <c r="N147" s="21">
        <v>14</v>
      </c>
      <c r="O147" s="87">
        <v>343800</v>
      </c>
      <c r="P147" s="87">
        <v>42</v>
      </c>
    </row>
    <row r="148" spans="10:16" hidden="1" x14ac:dyDescent="0.25">
      <c r="J148" s="81">
        <v>2012</v>
      </c>
      <c r="K148" s="48" t="s">
        <v>96</v>
      </c>
      <c r="L148" s="9">
        <v>2012</v>
      </c>
      <c r="M148" s="21">
        <v>12</v>
      </c>
      <c r="N148" s="21">
        <v>25</v>
      </c>
      <c r="O148" s="87">
        <v>9980845056</v>
      </c>
      <c r="P148" s="87">
        <v>1431818</v>
      </c>
    </row>
    <row r="149" spans="10:16" hidden="1" x14ac:dyDescent="0.25">
      <c r="J149" s="81">
        <v>1941</v>
      </c>
      <c r="K149" s="48" t="s">
        <v>92</v>
      </c>
      <c r="L149" s="9">
        <v>2012</v>
      </c>
      <c r="M149" s="21">
        <v>6</v>
      </c>
      <c r="N149" s="21">
        <v>8</v>
      </c>
      <c r="O149" s="87">
        <v>4154589184</v>
      </c>
      <c r="P149" s="87">
        <v>613568</v>
      </c>
    </row>
    <row r="150" spans="10:16" hidden="1" x14ac:dyDescent="0.25">
      <c r="J150" s="81">
        <v>1912</v>
      </c>
      <c r="K150" s="48" t="s">
        <v>91</v>
      </c>
      <c r="L150" s="9">
        <v>2012</v>
      </c>
      <c r="M150" s="21">
        <v>1</v>
      </c>
      <c r="N150" s="21">
        <v>19</v>
      </c>
      <c r="O150" s="87">
        <v>4311322624</v>
      </c>
      <c r="P150" s="87">
        <v>612656</v>
      </c>
    </row>
    <row r="151" spans="10:16" hidden="1" x14ac:dyDescent="0.25">
      <c r="J151" s="81">
        <v>1820</v>
      </c>
      <c r="K151" s="48" t="s">
        <v>93</v>
      </c>
      <c r="L151" s="9">
        <v>2012</v>
      </c>
      <c r="M151" s="21">
        <v>9</v>
      </c>
      <c r="N151" s="21">
        <v>28</v>
      </c>
      <c r="O151" s="87">
        <v>3262713600</v>
      </c>
      <c r="P151" s="87">
        <v>446789</v>
      </c>
    </row>
    <row r="152" spans="10:16" hidden="1" x14ac:dyDescent="0.25">
      <c r="J152" s="81">
        <v>1942</v>
      </c>
      <c r="K152" s="48" t="s">
        <v>94</v>
      </c>
      <c r="L152" s="9">
        <v>2012</v>
      </c>
      <c r="M152" s="21">
        <v>7</v>
      </c>
      <c r="N152" s="21">
        <v>19</v>
      </c>
      <c r="O152" s="87">
        <v>2223563776</v>
      </c>
      <c r="P152" s="87">
        <v>303092</v>
      </c>
    </row>
    <row r="153" spans="10:16" hidden="1" x14ac:dyDescent="0.25">
      <c r="J153" s="81">
        <v>1943</v>
      </c>
      <c r="K153" s="48" t="s">
        <v>128</v>
      </c>
      <c r="L153" s="9">
        <v>2012</v>
      </c>
      <c r="M153" s="21">
        <v>8</v>
      </c>
      <c r="N153" s="21">
        <v>17</v>
      </c>
      <c r="O153" s="87">
        <v>1486723584</v>
      </c>
      <c r="P153" s="87">
        <v>200579</v>
      </c>
    </row>
    <row r="154" spans="10:16" hidden="1" x14ac:dyDescent="0.25">
      <c r="J154" s="81">
        <v>1910</v>
      </c>
      <c r="K154" s="48" t="s">
        <v>129</v>
      </c>
      <c r="L154" s="9">
        <v>2012</v>
      </c>
      <c r="M154" s="21">
        <v>4</v>
      </c>
      <c r="N154" s="21">
        <v>13</v>
      </c>
      <c r="O154" s="87">
        <v>1116051840</v>
      </c>
      <c r="P154" s="87">
        <v>160448</v>
      </c>
    </row>
    <row r="155" spans="10:16" hidden="1" x14ac:dyDescent="0.25">
      <c r="J155" s="81">
        <v>2083</v>
      </c>
      <c r="K155" s="48" t="s">
        <v>139</v>
      </c>
      <c r="L155" s="9">
        <v>2012</v>
      </c>
      <c r="M155" s="21">
        <v>8</v>
      </c>
      <c r="N155" s="21">
        <v>3</v>
      </c>
      <c r="O155" s="87">
        <v>344817152</v>
      </c>
      <c r="P155" s="87">
        <v>50535</v>
      </c>
    </row>
    <row r="156" spans="10:16" hidden="1" x14ac:dyDescent="0.25">
      <c r="J156" s="81">
        <v>1841</v>
      </c>
      <c r="K156" s="48" t="s">
        <v>145</v>
      </c>
      <c r="L156" s="9">
        <v>2012</v>
      </c>
      <c r="M156" s="21">
        <v>2</v>
      </c>
      <c r="N156" s="21">
        <v>17</v>
      </c>
      <c r="O156" s="87">
        <v>281607488</v>
      </c>
      <c r="P156" s="87">
        <v>45007</v>
      </c>
    </row>
    <row r="157" spans="10:16" hidden="1" x14ac:dyDescent="0.25">
      <c r="J157" s="81">
        <v>2109</v>
      </c>
      <c r="K157" s="48" t="s">
        <v>147</v>
      </c>
      <c r="L157" s="9">
        <v>2012</v>
      </c>
      <c r="M157" s="21">
        <v>9</v>
      </c>
      <c r="N157" s="21">
        <v>6</v>
      </c>
      <c r="O157" s="87">
        <v>285029536</v>
      </c>
      <c r="P157" s="87">
        <v>44148</v>
      </c>
    </row>
    <row r="158" spans="10:16" hidden="1" x14ac:dyDescent="0.25">
      <c r="J158" s="81">
        <v>2056</v>
      </c>
      <c r="K158" s="48" t="s">
        <v>154</v>
      </c>
      <c r="L158" s="9">
        <v>2012</v>
      </c>
      <c r="M158" s="21">
        <v>8</v>
      </c>
      <c r="N158" s="21">
        <v>3</v>
      </c>
      <c r="O158" s="87">
        <v>237396048</v>
      </c>
      <c r="P158" s="87">
        <v>31959</v>
      </c>
    </row>
    <row r="159" spans="10:16" hidden="1" x14ac:dyDescent="0.25">
      <c r="J159" s="81">
        <v>2096</v>
      </c>
      <c r="K159" s="48" t="s">
        <v>159</v>
      </c>
      <c r="L159" s="9">
        <v>2012</v>
      </c>
      <c r="M159" s="21">
        <v>8</v>
      </c>
      <c r="N159" s="21">
        <v>22</v>
      </c>
      <c r="O159" s="87">
        <v>177070208</v>
      </c>
      <c r="P159" s="87">
        <v>25539</v>
      </c>
    </row>
    <row r="160" spans="10:16" hidden="1" x14ac:dyDescent="0.25">
      <c r="J160" s="81">
        <v>2001</v>
      </c>
      <c r="K160" s="48" t="s">
        <v>163</v>
      </c>
      <c r="L160" s="9">
        <v>2012</v>
      </c>
      <c r="M160" s="21">
        <v>8</v>
      </c>
      <c r="N160" s="21">
        <v>23</v>
      </c>
      <c r="O160" s="87">
        <v>144172048</v>
      </c>
      <c r="P160" s="87">
        <v>21270</v>
      </c>
    </row>
    <row r="161" spans="10:16" hidden="1" x14ac:dyDescent="0.25">
      <c r="J161" s="81">
        <v>1944</v>
      </c>
      <c r="K161" s="48" t="s">
        <v>167</v>
      </c>
      <c r="L161" s="9">
        <v>2012</v>
      </c>
      <c r="M161" s="21">
        <v>4</v>
      </c>
      <c r="N161" s="21">
        <v>27</v>
      </c>
      <c r="O161" s="87">
        <v>135458656</v>
      </c>
      <c r="P161" s="87">
        <v>19148</v>
      </c>
    </row>
    <row r="162" spans="10:16" hidden="1" x14ac:dyDescent="0.25">
      <c r="J162" s="81">
        <v>2059</v>
      </c>
      <c r="K162" s="48" t="s">
        <v>169</v>
      </c>
      <c r="L162" s="9">
        <v>2012</v>
      </c>
      <c r="M162" s="21">
        <v>11</v>
      </c>
      <c r="N162" s="21">
        <v>1</v>
      </c>
      <c r="O162" s="87">
        <v>153654144</v>
      </c>
      <c r="P162" s="87">
        <v>18803</v>
      </c>
    </row>
    <row r="163" spans="10:16" hidden="1" x14ac:dyDescent="0.25">
      <c r="J163" s="81">
        <v>2004</v>
      </c>
      <c r="K163" s="48" t="s">
        <v>172</v>
      </c>
      <c r="L163" s="9">
        <v>2012</v>
      </c>
      <c r="M163" s="21">
        <v>10</v>
      </c>
      <c r="N163" s="21">
        <v>19</v>
      </c>
      <c r="O163" s="87">
        <v>102546496</v>
      </c>
      <c r="P163" s="87">
        <v>15534</v>
      </c>
    </row>
    <row r="164" spans="10:16" hidden="1" x14ac:dyDescent="0.25">
      <c r="J164" s="81">
        <v>2044</v>
      </c>
      <c r="K164" s="48" t="s">
        <v>176</v>
      </c>
      <c r="L164" s="9">
        <v>2012</v>
      </c>
      <c r="M164" s="21">
        <v>5</v>
      </c>
      <c r="N164" s="21">
        <v>18</v>
      </c>
      <c r="O164" s="87">
        <v>70924400</v>
      </c>
      <c r="P164" s="87">
        <v>10863</v>
      </c>
    </row>
    <row r="165" spans="10:16" hidden="1" x14ac:dyDescent="0.25">
      <c r="J165" s="81">
        <v>1835</v>
      </c>
      <c r="K165" s="48" t="s">
        <v>185</v>
      </c>
      <c r="L165" s="9">
        <v>2012</v>
      </c>
      <c r="M165" s="21">
        <v>3</v>
      </c>
      <c r="N165" s="21">
        <v>2</v>
      </c>
      <c r="O165" s="87">
        <v>52539648</v>
      </c>
      <c r="P165" s="87">
        <v>7546</v>
      </c>
    </row>
    <row r="166" spans="10:16" hidden="1" x14ac:dyDescent="0.25">
      <c r="J166" s="81">
        <v>2129</v>
      </c>
      <c r="K166" s="48" t="s">
        <v>188</v>
      </c>
      <c r="L166" s="9">
        <v>2012</v>
      </c>
      <c r="M166" s="21">
        <v>10</v>
      </c>
      <c r="N166" s="21">
        <v>19</v>
      </c>
      <c r="O166" s="87">
        <v>46781600</v>
      </c>
      <c r="P166" s="87">
        <v>6578</v>
      </c>
    </row>
    <row r="167" spans="10:16" hidden="1" x14ac:dyDescent="0.25">
      <c r="J167" s="81">
        <v>1937</v>
      </c>
      <c r="K167" s="48" t="s">
        <v>196</v>
      </c>
      <c r="L167" s="9">
        <v>2012</v>
      </c>
      <c r="M167" s="21">
        <v>11</v>
      </c>
      <c r="N167" s="21">
        <v>23</v>
      </c>
      <c r="O167" s="87">
        <v>27056000</v>
      </c>
      <c r="P167" s="87">
        <v>4376</v>
      </c>
    </row>
    <row r="168" spans="10:16" hidden="1" x14ac:dyDescent="0.25">
      <c r="J168" s="81">
        <v>1436</v>
      </c>
      <c r="K168" s="48" t="s">
        <v>211</v>
      </c>
      <c r="L168" s="9">
        <v>2012</v>
      </c>
      <c r="M168" s="21">
        <v>2</v>
      </c>
      <c r="N168" s="21">
        <v>24</v>
      </c>
      <c r="O168" s="87">
        <v>5502900</v>
      </c>
      <c r="P168" s="87">
        <v>997</v>
      </c>
    </row>
    <row r="169" spans="10:16" hidden="1" x14ac:dyDescent="0.25">
      <c r="J169" s="81">
        <v>2071</v>
      </c>
      <c r="K169" s="48" t="s">
        <v>215</v>
      </c>
      <c r="L169" s="9">
        <v>2012</v>
      </c>
      <c r="M169" s="21">
        <v>4</v>
      </c>
      <c r="N169" s="21">
        <v>13</v>
      </c>
      <c r="O169" s="87">
        <v>2000400</v>
      </c>
      <c r="P169" s="87">
        <v>453</v>
      </c>
    </row>
    <row r="170" spans="10:16" hidden="1" x14ac:dyDescent="0.25">
      <c r="J170" s="81">
        <v>1860</v>
      </c>
      <c r="K170" s="48" t="s">
        <v>95</v>
      </c>
      <c r="L170" s="9">
        <v>2011</v>
      </c>
      <c r="M170" s="21">
        <v>12</v>
      </c>
      <c r="N170" s="21">
        <v>21</v>
      </c>
      <c r="O170" s="87">
        <v>2606614784</v>
      </c>
      <c r="P170" s="87">
        <v>382930</v>
      </c>
    </row>
    <row r="171" spans="10:16" hidden="1" x14ac:dyDescent="0.25">
      <c r="J171" s="81">
        <v>1681</v>
      </c>
      <c r="K171" s="48" t="s">
        <v>87</v>
      </c>
      <c r="L171" s="9">
        <v>2011</v>
      </c>
      <c r="M171" s="21">
        <v>3</v>
      </c>
      <c r="N171" s="21">
        <v>11</v>
      </c>
      <c r="O171" s="87">
        <v>2784675840</v>
      </c>
      <c r="P171" s="87">
        <v>378596</v>
      </c>
    </row>
    <row r="172" spans="10:16" hidden="1" x14ac:dyDescent="0.25">
      <c r="J172" s="81">
        <v>1674</v>
      </c>
      <c r="K172" s="48" t="s">
        <v>89</v>
      </c>
      <c r="L172" s="9">
        <v>2011</v>
      </c>
      <c r="M172" s="21">
        <v>10</v>
      </c>
      <c r="N172" s="21">
        <v>7</v>
      </c>
      <c r="O172" s="87">
        <v>2176989440</v>
      </c>
      <c r="P172" s="87">
        <v>326309</v>
      </c>
    </row>
    <row r="173" spans="10:16" hidden="1" x14ac:dyDescent="0.25">
      <c r="J173" s="81">
        <v>1660</v>
      </c>
      <c r="K173" s="48" t="s">
        <v>88</v>
      </c>
      <c r="L173" s="9">
        <v>2011</v>
      </c>
      <c r="M173" s="21">
        <v>1</v>
      </c>
      <c r="N173" s="21">
        <v>14</v>
      </c>
      <c r="O173" s="87">
        <v>2175272448</v>
      </c>
      <c r="P173" s="87">
        <v>318441</v>
      </c>
    </row>
    <row r="174" spans="10:16" hidden="1" x14ac:dyDescent="0.25">
      <c r="J174" s="81">
        <v>1688</v>
      </c>
      <c r="K174" s="48" t="s">
        <v>90</v>
      </c>
      <c r="L174" s="9">
        <v>2011</v>
      </c>
      <c r="M174" s="21">
        <v>5</v>
      </c>
      <c r="N174" s="21">
        <v>6</v>
      </c>
      <c r="O174" s="87">
        <v>1218870912</v>
      </c>
      <c r="P174" s="87">
        <v>175588</v>
      </c>
    </row>
    <row r="175" spans="10:16" hidden="1" x14ac:dyDescent="0.25">
      <c r="J175" s="81">
        <v>1776</v>
      </c>
      <c r="K175" s="48" t="s">
        <v>132</v>
      </c>
      <c r="L175" s="9">
        <v>2011</v>
      </c>
      <c r="M175" s="21">
        <v>8</v>
      </c>
      <c r="N175" s="21">
        <v>12</v>
      </c>
      <c r="O175" s="87">
        <v>749595136</v>
      </c>
      <c r="P175" s="87">
        <v>108591</v>
      </c>
    </row>
    <row r="176" spans="10:16" hidden="1" x14ac:dyDescent="0.25">
      <c r="J176" s="81">
        <v>1836</v>
      </c>
      <c r="K176" s="48" t="s">
        <v>133</v>
      </c>
      <c r="L176" s="9">
        <v>2011</v>
      </c>
      <c r="M176" s="21">
        <v>12</v>
      </c>
      <c r="N176" s="21">
        <v>23</v>
      </c>
      <c r="O176" s="87">
        <v>704347328</v>
      </c>
      <c r="P176" s="87">
        <v>106620</v>
      </c>
    </row>
    <row r="177" spans="10:16" hidden="1" x14ac:dyDescent="0.25">
      <c r="J177" s="81">
        <v>1767</v>
      </c>
      <c r="K177" s="48" t="s">
        <v>135</v>
      </c>
      <c r="L177" s="9">
        <v>2011</v>
      </c>
      <c r="M177" s="21">
        <v>4</v>
      </c>
      <c r="N177" s="21">
        <v>5</v>
      </c>
      <c r="O177" s="87">
        <v>615627712</v>
      </c>
      <c r="P177" s="87">
        <v>95544</v>
      </c>
    </row>
    <row r="178" spans="10:16" hidden="1" x14ac:dyDescent="0.25">
      <c r="J178" s="81">
        <v>1787</v>
      </c>
      <c r="K178" s="48" t="s">
        <v>149</v>
      </c>
      <c r="L178" s="9">
        <v>2011</v>
      </c>
      <c r="M178" s="21">
        <v>9</v>
      </c>
      <c r="N178" s="21">
        <v>30</v>
      </c>
      <c r="O178" s="87">
        <v>284718944</v>
      </c>
      <c r="P178" s="87">
        <v>43215</v>
      </c>
    </row>
    <row r="179" spans="10:16" hidden="1" x14ac:dyDescent="0.25">
      <c r="J179" s="81">
        <v>1791</v>
      </c>
      <c r="K179" s="48" t="s">
        <v>152</v>
      </c>
      <c r="L179" s="9">
        <v>2011</v>
      </c>
      <c r="M179" s="21">
        <v>7</v>
      </c>
      <c r="N179" s="21">
        <v>15</v>
      </c>
      <c r="O179" s="87">
        <v>264631904</v>
      </c>
      <c r="P179" s="87">
        <v>37275</v>
      </c>
    </row>
    <row r="180" spans="10:16" hidden="1" x14ac:dyDescent="0.25">
      <c r="J180" s="81">
        <v>1800</v>
      </c>
      <c r="K180" s="48" t="s">
        <v>157</v>
      </c>
      <c r="L180" s="9">
        <v>2011</v>
      </c>
      <c r="M180" s="21">
        <v>8</v>
      </c>
      <c r="N180" s="21">
        <v>31</v>
      </c>
      <c r="O180" s="87">
        <v>182506000</v>
      </c>
      <c r="P180" s="87">
        <v>26849</v>
      </c>
    </row>
    <row r="181" spans="10:16" hidden="1" x14ac:dyDescent="0.25">
      <c r="J181" s="81">
        <v>1784</v>
      </c>
      <c r="K181" s="48" t="s">
        <v>160</v>
      </c>
      <c r="L181" s="9">
        <v>2011</v>
      </c>
      <c r="M181" s="21">
        <v>8</v>
      </c>
      <c r="N181" s="21">
        <v>4</v>
      </c>
      <c r="O181" s="87">
        <v>167842944</v>
      </c>
      <c r="P181" s="87">
        <v>24995</v>
      </c>
    </row>
    <row r="182" spans="10:16" hidden="1" x14ac:dyDescent="0.25">
      <c r="J182" s="81">
        <v>1829</v>
      </c>
      <c r="K182" s="48" t="s">
        <v>171</v>
      </c>
      <c r="L182" s="9">
        <v>2011</v>
      </c>
      <c r="M182" s="21">
        <v>11</v>
      </c>
      <c r="N182" s="21">
        <v>25</v>
      </c>
      <c r="O182" s="87">
        <v>108915904</v>
      </c>
      <c r="P182" s="87">
        <v>15858</v>
      </c>
    </row>
    <row r="183" spans="10:16" s="61" customFormat="1" hidden="1" x14ac:dyDescent="0.25">
      <c r="J183" s="81">
        <v>1735</v>
      </c>
      <c r="K183" s="48" t="s">
        <v>174</v>
      </c>
      <c r="L183" s="9">
        <v>2011</v>
      </c>
      <c r="M183" s="21">
        <v>5</v>
      </c>
      <c r="N183" s="21">
        <v>20</v>
      </c>
      <c r="O183" s="87">
        <v>84554600</v>
      </c>
      <c r="P183" s="87">
        <v>12498</v>
      </c>
    </row>
    <row r="184" spans="10:16" s="61" customFormat="1" hidden="1" x14ac:dyDescent="0.25">
      <c r="J184" s="81">
        <v>1786</v>
      </c>
      <c r="K184" s="48" t="s">
        <v>178</v>
      </c>
      <c r="L184" s="9">
        <v>2011</v>
      </c>
      <c r="M184" s="21">
        <v>9</v>
      </c>
      <c r="N184" s="21">
        <v>16</v>
      </c>
      <c r="O184" s="87">
        <v>97964248</v>
      </c>
      <c r="P184" s="87">
        <v>9741</v>
      </c>
    </row>
    <row r="185" spans="10:16" hidden="1" x14ac:dyDescent="0.25">
      <c r="J185" s="81">
        <v>1777</v>
      </c>
      <c r="K185" s="48" t="s">
        <v>193</v>
      </c>
      <c r="L185" s="9">
        <v>2011</v>
      </c>
      <c r="M185" s="21">
        <v>5</v>
      </c>
      <c r="N185" s="21">
        <v>13</v>
      </c>
      <c r="O185" s="87">
        <v>49509300</v>
      </c>
      <c r="P185" s="87">
        <v>5821</v>
      </c>
    </row>
    <row r="186" spans="10:16" hidden="1" x14ac:dyDescent="0.25">
      <c r="J186" s="81">
        <v>1870</v>
      </c>
      <c r="K186" s="48" t="s">
        <v>203</v>
      </c>
      <c r="L186" s="9">
        <v>2011</v>
      </c>
      <c r="M186" s="21">
        <v>11</v>
      </c>
      <c r="N186" s="21">
        <v>18</v>
      </c>
      <c r="O186" s="87">
        <v>16755500</v>
      </c>
      <c r="P186" s="87">
        <v>2811</v>
      </c>
    </row>
    <row r="187" spans="10:16" hidden="1" x14ac:dyDescent="0.25">
      <c r="J187" s="81">
        <v>1495</v>
      </c>
      <c r="K187" s="48" t="s">
        <v>210</v>
      </c>
      <c r="L187" s="9">
        <v>2011</v>
      </c>
      <c r="M187" s="21">
        <v>7</v>
      </c>
      <c r="N187" s="21">
        <v>8</v>
      </c>
      <c r="O187" s="87">
        <v>6709400</v>
      </c>
      <c r="P187" s="87">
        <v>1084</v>
      </c>
    </row>
    <row r="188" spans="10:16" hidden="1" x14ac:dyDescent="0.25">
      <c r="J188" s="81">
        <v>1522</v>
      </c>
      <c r="K188" s="48" t="s">
        <v>86</v>
      </c>
      <c r="L188" s="9">
        <v>2010</v>
      </c>
      <c r="M188" s="21">
        <v>12</v>
      </c>
      <c r="N188" s="21">
        <v>25</v>
      </c>
      <c r="O188" s="87">
        <v>10058027008</v>
      </c>
      <c r="P188" s="87">
        <v>1501806</v>
      </c>
    </row>
    <row r="189" spans="10:16" hidden="1" x14ac:dyDescent="0.25">
      <c r="J189" s="81">
        <v>1448</v>
      </c>
      <c r="K189" s="48" t="s">
        <v>82</v>
      </c>
      <c r="L189" s="9">
        <v>2010</v>
      </c>
      <c r="M189" s="21">
        <v>9</v>
      </c>
      <c r="N189" s="21">
        <v>10</v>
      </c>
      <c r="O189" s="87">
        <v>2149438720</v>
      </c>
      <c r="P189" s="87">
        <v>328817</v>
      </c>
    </row>
    <row r="190" spans="10:16" hidden="1" x14ac:dyDescent="0.25">
      <c r="J190" s="81">
        <v>1343</v>
      </c>
      <c r="K190" s="48" t="s">
        <v>83</v>
      </c>
      <c r="L190" s="9">
        <v>2010</v>
      </c>
      <c r="M190" s="21">
        <v>2</v>
      </c>
      <c r="N190" s="21">
        <v>3</v>
      </c>
      <c r="O190" s="87">
        <v>649151552</v>
      </c>
      <c r="P190" s="87">
        <v>117393</v>
      </c>
    </row>
    <row r="191" spans="10:16" hidden="1" x14ac:dyDescent="0.25">
      <c r="J191" s="81">
        <v>1281</v>
      </c>
      <c r="K191" s="48" t="s">
        <v>84</v>
      </c>
      <c r="L191" s="9">
        <v>2010</v>
      </c>
      <c r="M191" s="21">
        <v>3</v>
      </c>
      <c r="N191" s="21">
        <v>26</v>
      </c>
      <c r="O191" s="87">
        <v>615204224</v>
      </c>
      <c r="P191" s="87">
        <v>76665</v>
      </c>
    </row>
    <row r="192" spans="10:16" hidden="1" x14ac:dyDescent="0.25">
      <c r="J192" s="81">
        <v>1375</v>
      </c>
      <c r="K192" s="48" t="s">
        <v>85</v>
      </c>
      <c r="L192" s="9">
        <v>2010</v>
      </c>
      <c r="M192" s="21">
        <v>8</v>
      </c>
      <c r="N192" s="21">
        <v>11</v>
      </c>
      <c r="O192" s="87">
        <v>367247552</v>
      </c>
      <c r="P192" s="87">
        <v>53618</v>
      </c>
    </row>
    <row r="193" spans="10:16" hidden="1" x14ac:dyDescent="0.25">
      <c r="J193" s="81">
        <v>1398</v>
      </c>
      <c r="K193" s="48" t="s">
        <v>143</v>
      </c>
      <c r="L193" s="9">
        <v>2010</v>
      </c>
      <c r="M193" s="21">
        <v>5</v>
      </c>
      <c r="N193" s="21">
        <v>21</v>
      </c>
      <c r="O193" s="87">
        <v>326086944</v>
      </c>
      <c r="P193" s="87">
        <v>46274</v>
      </c>
    </row>
    <row r="194" spans="10:16" hidden="1" x14ac:dyDescent="0.25">
      <c r="J194" s="81">
        <v>1405</v>
      </c>
      <c r="K194" s="48" t="s">
        <v>148</v>
      </c>
      <c r="L194" s="9">
        <v>2010</v>
      </c>
      <c r="M194" s="21">
        <v>9</v>
      </c>
      <c r="N194" s="21">
        <v>24</v>
      </c>
      <c r="O194" s="87">
        <v>296340416</v>
      </c>
      <c r="P194" s="87">
        <v>43391</v>
      </c>
    </row>
    <row r="195" spans="10:16" hidden="1" x14ac:dyDescent="0.25">
      <c r="J195" s="81">
        <v>1397</v>
      </c>
      <c r="K195" s="48" t="s">
        <v>150</v>
      </c>
      <c r="L195" s="9">
        <v>2010</v>
      </c>
      <c r="M195" s="21">
        <v>4</v>
      </c>
      <c r="N195" s="21">
        <v>23</v>
      </c>
      <c r="O195" s="87">
        <v>277565120</v>
      </c>
      <c r="P195" s="87">
        <v>37869</v>
      </c>
    </row>
    <row r="196" spans="10:16" hidden="1" x14ac:dyDescent="0.25">
      <c r="J196" s="81">
        <v>1382</v>
      </c>
      <c r="K196" s="48" t="s">
        <v>161</v>
      </c>
      <c r="L196" s="9">
        <v>2010</v>
      </c>
      <c r="M196" s="21">
        <v>3</v>
      </c>
      <c r="N196" s="21">
        <v>11</v>
      </c>
      <c r="O196" s="87">
        <v>177701424</v>
      </c>
      <c r="P196" s="87">
        <v>24624</v>
      </c>
    </row>
    <row r="197" spans="10:16" hidden="1" x14ac:dyDescent="0.25">
      <c r="J197" s="81">
        <v>1389</v>
      </c>
      <c r="K197" s="48" t="s">
        <v>162</v>
      </c>
      <c r="L197" s="9">
        <v>2010</v>
      </c>
      <c r="M197" s="21">
        <v>11</v>
      </c>
      <c r="N197" s="21">
        <v>3</v>
      </c>
      <c r="O197" s="87">
        <v>165052656</v>
      </c>
      <c r="P197" s="87">
        <v>23594</v>
      </c>
    </row>
    <row r="198" spans="10:16" hidden="1" x14ac:dyDescent="0.25">
      <c r="J198" s="81">
        <v>1323</v>
      </c>
      <c r="K198" s="48" t="s">
        <v>81</v>
      </c>
      <c r="L198" s="9">
        <v>2009</v>
      </c>
      <c r="M198" s="21">
        <v>12</v>
      </c>
      <c r="N198" s="21">
        <v>25</v>
      </c>
      <c r="O198" s="87">
        <v>3737145088</v>
      </c>
      <c r="P198" s="87">
        <v>596106</v>
      </c>
    </row>
    <row r="199" spans="10:16" hidden="1" x14ac:dyDescent="0.25">
      <c r="J199" s="81">
        <v>1121</v>
      </c>
      <c r="K199" s="48" t="s">
        <v>76</v>
      </c>
      <c r="L199" s="9">
        <v>2009</v>
      </c>
      <c r="M199" s="21">
        <v>4</v>
      </c>
      <c r="N199" s="21">
        <v>3</v>
      </c>
      <c r="O199" s="87">
        <v>2035597824</v>
      </c>
      <c r="P199" s="87">
        <v>285972</v>
      </c>
    </row>
    <row r="200" spans="10:16" hidden="1" x14ac:dyDescent="0.25">
      <c r="J200" s="81">
        <v>1246</v>
      </c>
      <c r="K200" s="48" t="s">
        <v>77</v>
      </c>
      <c r="L200" s="9">
        <v>2009</v>
      </c>
      <c r="M200" s="21">
        <v>8</v>
      </c>
      <c r="N200" s="21">
        <v>6</v>
      </c>
      <c r="O200" s="87">
        <v>1633359616</v>
      </c>
      <c r="P200" s="87">
        <v>220204</v>
      </c>
    </row>
    <row r="201" spans="10:16" hidden="1" x14ac:dyDescent="0.25">
      <c r="J201" s="81">
        <v>1044</v>
      </c>
      <c r="K201" s="48" t="s">
        <v>78</v>
      </c>
      <c r="L201" s="9">
        <v>2009</v>
      </c>
      <c r="M201" s="21">
        <v>4</v>
      </c>
      <c r="N201" s="21">
        <v>30</v>
      </c>
      <c r="O201" s="87">
        <v>1159371264</v>
      </c>
      <c r="P201" s="87">
        <v>163749</v>
      </c>
    </row>
    <row r="202" spans="10:16" hidden="1" x14ac:dyDescent="0.25">
      <c r="J202" s="81">
        <v>1315</v>
      </c>
      <c r="K202" s="48" t="s">
        <v>80</v>
      </c>
      <c r="L202" s="9">
        <v>2009</v>
      </c>
      <c r="M202" s="21">
        <v>10</v>
      </c>
      <c r="N202" s="21">
        <v>30</v>
      </c>
      <c r="O202" s="87">
        <v>609632768</v>
      </c>
      <c r="P202" s="87">
        <v>91839</v>
      </c>
    </row>
    <row r="203" spans="10:16" hidden="1" x14ac:dyDescent="0.25">
      <c r="J203" s="81">
        <v>1217</v>
      </c>
      <c r="K203" s="48" t="s">
        <v>136</v>
      </c>
      <c r="L203" s="9">
        <v>2009</v>
      </c>
      <c r="M203" s="21">
        <v>10</v>
      </c>
      <c r="N203" s="21">
        <v>16</v>
      </c>
      <c r="O203" s="87">
        <v>437101024</v>
      </c>
      <c r="P203" s="87">
        <v>71945</v>
      </c>
    </row>
    <row r="204" spans="10:16" hidden="1" x14ac:dyDescent="0.25">
      <c r="J204" s="81">
        <v>1086</v>
      </c>
      <c r="K204" s="48" t="s">
        <v>144</v>
      </c>
      <c r="L204" s="9">
        <v>2009</v>
      </c>
      <c r="M204" s="21">
        <v>1</v>
      </c>
      <c r="N204" s="21">
        <v>23</v>
      </c>
      <c r="O204" s="87">
        <v>336851680</v>
      </c>
      <c r="P204" s="87">
        <v>45361</v>
      </c>
    </row>
    <row r="205" spans="10:16" hidden="1" x14ac:dyDescent="0.25">
      <c r="J205" s="81">
        <v>1083</v>
      </c>
      <c r="K205" s="48" t="s">
        <v>146</v>
      </c>
      <c r="L205" s="9">
        <v>2009</v>
      </c>
      <c r="M205" s="21">
        <v>3</v>
      </c>
      <c r="N205" s="21">
        <v>27</v>
      </c>
      <c r="O205" s="87">
        <v>368997824</v>
      </c>
      <c r="P205" s="87">
        <v>44382</v>
      </c>
    </row>
    <row r="206" spans="10:16" hidden="1" x14ac:dyDescent="0.25">
      <c r="J206" s="81">
        <v>1334</v>
      </c>
      <c r="K206" s="48" t="s">
        <v>153</v>
      </c>
      <c r="L206" s="9">
        <v>2009</v>
      </c>
      <c r="M206" s="21">
        <v>12</v>
      </c>
      <c r="N206" s="21">
        <v>10</v>
      </c>
      <c r="O206" s="87">
        <v>246854352</v>
      </c>
      <c r="P206" s="87">
        <v>33278</v>
      </c>
    </row>
    <row r="207" spans="10:16" hidden="1" x14ac:dyDescent="0.25">
      <c r="J207" s="81">
        <v>1194</v>
      </c>
      <c r="K207" s="48" t="s">
        <v>205</v>
      </c>
      <c r="L207" s="9">
        <v>2009</v>
      </c>
      <c r="M207" s="21">
        <v>9</v>
      </c>
      <c r="N207" s="21">
        <v>25</v>
      </c>
      <c r="O207" s="87">
        <v>9695400</v>
      </c>
      <c r="P207" s="87">
        <v>2036</v>
      </c>
    </row>
    <row r="208" spans="10:16" hidden="1" x14ac:dyDescent="0.25">
      <c r="J208" s="81">
        <v>1089</v>
      </c>
      <c r="K208" s="48" t="s">
        <v>217</v>
      </c>
      <c r="L208" s="9">
        <v>2009</v>
      </c>
      <c r="M208" s="21">
        <v>8</v>
      </c>
      <c r="N208" s="21">
        <v>14</v>
      </c>
      <c r="O208" s="87">
        <v>1116000</v>
      </c>
      <c r="P208" s="87">
        <v>246</v>
      </c>
    </row>
    <row r="209" spans="10:16" hidden="1" x14ac:dyDescent="0.25">
      <c r="J209" s="81">
        <v>763</v>
      </c>
      <c r="K209" s="48" t="s">
        <v>33</v>
      </c>
      <c r="L209" s="9">
        <v>2008</v>
      </c>
      <c r="M209" s="21">
        <v>1</v>
      </c>
      <c r="N209" s="21">
        <v>16</v>
      </c>
      <c r="O209" s="87">
        <v>7285578240</v>
      </c>
      <c r="P209" s="87">
        <v>931245</v>
      </c>
    </row>
    <row r="210" spans="10:16" hidden="1" x14ac:dyDescent="0.25">
      <c r="J210" s="81">
        <v>949</v>
      </c>
      <c r="K210" s="48" t="s">
        <v>73</v>
      </c>
      <c r="L210" s="9">
        <v>2008</v>
      </c>
      <c r="M210" s="21">
        <v>4</v>
      </c>
      <c r="N210" s="21">
        <v>18</v>
      </c>
      <c r="O210" s="87">
        <v>2328623872</v>
      </c>
      <c r="P210" s="87">
        <v>295681</v>
      </c>
    </row>
    <row r="211" spans="10:16" hidden="1" x14ac:dyDescent="0.25">
      <c r="J211" s="81">
        <v>1084</v>
      </c>
      <c r="K211" s="48" t="s">
        <v>79</v>
      </c>
      <c r="L211" s="9">
        <v>2008</v>
      </c>
      <c r="M211" s="21">
        <v>12</v>
      </c>
      <c r="N211" s="21">
        <v>22</v>
      </c>
      <c r="O211" s="87">
        <v>1565852032</v>
      </c>
      <c r="P211" s="87">
        <v>200317</v>
      </c>
    </row>
    <row r="212" spans="10:16" hidden="1" x14ac:dyDescent="0.25">
      <c r="J212" s="81">
        <v>1002</v>
      </c>
      <c r="K212" s="48" t="s">
        <v>74</v>
      </c>
      <c r="L212" s="9">
        <v>2008</v>
      </c>
      <c r="M212" s="21">
        <v>8</v>
      </c>
      <c r="N212" s="21">
        <v>20</v>
      </c>
      <c r="O212" s="87">
        <v>1364628992</v>
      </c>
      <c r="P212" s="87">
        <v>181000</v>
      </c>
    </row>
    <row r="213" spans="10:16" hidden="1" x14ac:dyDescent="0.25">
      <c r="J213" s="81">
        <v>962</v>
      </c>
      <c r="K213" s="48" t="s">
        <v>75</v>
      </c>
      <c r="L213" s="9">
        <v>2008</v>
      </c>
      <c r="M213" s="21">
        <v>10</v>
      </c>
      <c r="N213" s="21">
        <v>8</v>
      </c>
      <c r="O213" s="87">
        <v>652491456</v>
      </c>
      <c r="P213" s="87">
        <v>90560</v>
      </c>
    </row>
    <row r="214" spans="10:16" hidden="1" x14ac:dyDescent="0.25">
      <c r="J214" s="81">
        <v>966</v>
      </c>
      <c r="K214" s="48" t="s">
        <v>137</v>
      </c>
      <c r="L214" s="9">
        <v>2008</v>
      </c>
      <c r="M214" s="21">
        <v>7</v>
      </c>
      <c r="N214" s="21">
        <v>11</v>
      </c>
      <c r="O214" s="87">
        <v>508733664</v>
      </c>
      <c r="P214" s="87">
        <v>69703</v>
      </c>
    </row>
    <row r="215" spans="10:16" hidden="1" x14ac:dyDescent="0.25">
      <c r="J215" s="81">
        <v>834</v>
      </c>
      <c r="K215" s="48" t="s">
        <v>138</v>
      </c>
      <c r="L215" s="9">
        <v>2008</v>
      </c>
      <c r="M215" s="21">
        <v>4</v>
      </c>
      <c r="N215" s="21">
        <v>2</v>
      </c>
      <c r="O215" s="87">
        <v>526482592</v>
      </c>
      <c r="P215" s="87">
        <v>67562</v>
      </c>
    </row>
    <row r="216" spans="10:16" hidden="1" x14ac:dyDescent="0.25">
      <c r="J216" s="81">
        <v>965</v>
      </c>
      <c r="K216" s="48" t="s">
        <v>140</v>
      </c>
      <c r="L216" s="9">
        <v>2008</v>
      </c>
      <c r="M216" s="21">
        <v>9</v>
      </c>
      <c r="N216" s="21">
        <v>25</v>
      </c>
      <c r="O216" s="87">
        <v>367226592</v>
      </c>
      <c r="P216" s="87">
        <v>49947</v>
      </c>
    </row>
    <row r="217" spans="10:16" hidden="1" x14ac:dyDescent="0.25">
      <c r="J217" s="81">
        <v>1104</v>
      </c>
      <c r="K217" s="48" t="s">
        <v>156</v>
      </c>
      <c r="L217" s="9">
        <v>2008</v>
      </c>
      <c r="M217" s="21">
        <v>11</v>
      </c>
      <c r="N217" s="21">
        <v>28</v>
      </c>
      <c r="O217" s="87">
        <v>190297664</v>
      </c>
      <c r="P217" s="87">
        <v>27037</v>
      </c>
    </row>
    <row r="218" spans="10:16" hidden="1" x14ac:dyDescent="0.25">
      <c r="J218" s="81">
        <v>1082</v>
      </c>
      <c r="K218" s="48" t="s">
        <v>187</v>
      </c>
      <c r="L218" s="9">
        <v>2008</v>
      </c>
      <c r="M218" s="21">
        <v>11</v>
      </c>
      <c r="N218" s="21">
        <v>14</v>
      </c>
      <c r="O218" s="87">
        <v>53163104</v>
      </c>
      <c r="P218" s="87">
        <v>6889</v>
      </c>
    </row>
    <row r="219" spans="10:16" hidden="1" x14ac:dyDescent="0.25">
      <c r="J219" s="81">
        <v>1048</v>
      </c>
      <c r="K219" s="48" t="s">
        <v>190</v>
      </c>
      <c r="L219" s="9">
        <v>2008</v>
      </c>
      <c r="M219" s="21">
        <v>7</v>
      </c>
      <c r="N219" s="21">
        <v>24</v>
      </c>
      <c r="O219" s="87">
        <v>45321700</v>
      </c>
      <c r="P219" s="87">
        <v>6385</v>
      </c>
    </row>
    <row r="220" spans="10:16" hidden="1" x14ac:dyDescent="0.25">
      <c r="J220" s="81">
        <v>846</v>
      </c>
      <c r="K220" s="48" t="s">
        <v>207</v>
      </c>
      <c r="L220" s="9">
        <v>2008</v>
      </c>
      <c r="M220" s="21">
        <v>7</v>
      </c>
      <c r="N220" s="21">
        <v>3</v>
      </c>
      <c r="O220" s="87">
        <v>14783608</v>
      </c>
      <c r="P220" s="87">
        <v>1965</v>
      </c>
    </row>
    <row r="221" spans="10:16" hidden="1" x14ac:dyDescent="0.25">
      <c r="J221" s="81">
        <v>917</v>
      </c>
      <c r="K221" s="48" t="s">
        <v>214</v>
      </c>
      <c r="L221" s="9">
        <v>2008</v>
      </c>
      <c r="M221" s="21">
        <v>12</v>
      </c>
      <c r="N221" s="21">
        <v>12</v>
      </c>
      <c r="O221" s="87">
        <v>4177300</v>
      </c>
      <c r="P221" s="87">
        <v>619</v>
      </c>
    </row>
    <row r="222" spans="10:16" hidden="1" x14ac:dyDescent="0.25">
      <c r="J222" s="81">
        <v>753</v>
      </c>
      <c r="K222" s="48" t="s">
        <v>72</v>
      </c>
      <c r="L222" s="9">
        <v>2007</v>
      </c>
      <c r="M222" s="21">
        <v>12</v>
      </c>
      <c r="N222" s="21">
        <v>21</v>
      </c>
      <c r="O222" s="87">
        <v>5022879232</v>
      </c>
      <c r="P222" s="87">
        <v>667640</v>
      </c>
    </row>
    <row r="223" spans="10:16" hidden="1" x14ac:dyDescent="0.25">
      <c r="J223" s="81">
        <v>611</v>
      </c>
      <c r="K223" s="48" t="s">
        <v>67</v>
      </c>
      <c r="L223" s="9">
        <v>2007</v>
      </c>
      <c r="M223" s="21">
        <v>3</v>
      </c>
      <c r="N223" s="21">
        <v>23</v>
      </c>
      <c r="O223" s="87">
        <v>3809040640</v>
      </c>
      <c r="P223" s="87">
        <v>492947</v>
      </c>
    </row>
    <row r="224" spans="10:16" hidden="1" x14ac:dyDescent="0.25">
      <c r="J224" s="81">
        <v>638</v>
      </c>
      <c r="K224" s="48" t="s">
        <v>68</v>
      </c>
      <c r="L224" s="9">
        <v>2007</v>
      </c>
      <c r="M224" s="21">
        <v>5</v>
      </c>
      <c r="N224" s="21">
        <v>31</v>
      </c>
      <c r="O224" s="87">
        <v>3511078144</v>
      </c>
      <c r="P224" s="87">
        <v>465502</v>
      </c>
    </row>
    <row r="225" spans="10:17" hidden="1" x14ac:dyDescent="0.25">
      <c r="J225" s="81">
        <v>662</v>
      </c>
      <c r="K225" s="48" t="s">
        <v>69</v>
      </c>
      <c r="L225" s="9">
        <v>2007</v>
      </c>
      <c r="M225" s="21">
        <v>8</v>
      </c>
      <c r="N225" s="21">
        <v>3</v>
      </c>
      <c r="O225" s="87">
        <v>3238388224</v>
      </c>
      <c r="P225" s="87">
        <v>423363</v>
      </c>
    </row>
    <row r="226" spans="10:17" hidden="1" x14ac:dyDescent="0.25">
      <c r="J226" s="81">
        <v>720</v>
      </c>
      <c r="K226" s="48" t="s">
        <v>130</v>
      </c>
      <c r="L226" s="9">
        <v>2007</v>
      </c>
      <c r="M226" s="21">
        <v>10</v>
      </c>
      <c r="N226" s="21">
        <v>26</v>
      </c>
      <c r="O226" s="87">
        <v>1023760000</v>
      </c>
      <c r="P226" s="87">
        <v>137954</v>
      </c>
    </row>
    <row r="227" spans="10:17" hidden="1" x14ac:dyDescent="0.25">
      <c r="J227" s="81">
        <v>689</v>
      </c>
      <c r="K227" s="48" t="s">
        <v>158</v>
      </c>
      <c r="L227" s="9">
        <v>2007</v>
      </c>
      <c r="M227" s="21">
        <v>9</v>
      </c>
      <c r="N227" s="21">
        <v>14</v>
      </c>
      <c r="O227" s="87">
        <v>185968048</v>
      </c>
      <c r="P227" s="87">
        <v>26703</v>
      </c>
    </row>
    <row r="228" spans="10:17" hidden="1" x14ac:dyDescent="0.25">
      <c r="J228" s="81">
        <v>670</v>
      </c>
      <c r="K228" s="48" t="s">
        <v>164</v>
      </c>
      <c r="L228" s="9">
        <v>2007</v>
      </c>
      <c r="M228" s="21">
        <v>8</v>
      </c>
      <c r="N228" s="21">
        <v>15</v>
      </c>
      <c r="O228" s="87">
        <v>149191808</v>
      </c>
      <c r="P228" s="87">
        <v>20431</v>
      </c>
    </row>
    <row r="229" spans="10:17" hidden="1" x14ac:dyDescent="0.25">
      <c r="J229" s="81">
        <v>596</v>
      </c>
      <c r="K229" s="48" t="s">
        <v>170</v>
      </c>
      <c r="L229" s="9">
        <v>2007</v>
      </c>
      <c r="M229" s="21">
        <v>3</v>
      </c>
      <c r="N229" s="21">
        <v>9</v>
      </c>
      <c r="O229" s="87">
        <v>114071696</v>
      </c>
      <c r="P229" s="87">
        <v>16372</v>
      </c>
    </row>
    <row r="230" spans="10:17" hidden="1" x14ac:dyDescent="0.25">
      <c r="J230" s="81">
        <v>710</v>
      </c>
      <c r="K230" s="48" t="s">
        <v>184</v>
      </c>
      <c r="L230" s="9">
        <v>2007</v>
      </c>
      <c r="M230" s="21">
        <v>10</v>
      </c>
      <c r="N230" s="21">
        <v>12</v>
      </c>
      <c r="O230" s="87">
        <v>40493300</v>
      </c>
      <c r="P230" s="87">
        <v>7564</v>
      </c>
    </row>
    <row r="231" spans="10:17" hidden="1" x14ac:dyDescent="0.25">
      <c r="J231" s="81">
        <v>732</v>
      </c>
      <c r="K231" s="48" t="s">
        <v>195</v>
      </c>
      <c r="L231" s="9">
        <v>2007</v>
      </c>
      <c r="M231" s="21">
        <v>11</v>
      </c>
      <c r="N231" s="21">
        <v>16</v>
      </c>
      <c r="O231" s="87">
        <v>32738600</v>
      </c>
      <c r="P231" s="87">
        <v>4636</v>
      </c>
    </row>
    <row r="232" spans="10:17" x14ac:dyDescent="0.25">
      <c r="J232" s="73"/>
      <c r="K232" s="95"/>
      <c r="L232" s="57"/>
      <c r="M232" s="96"/>
      <c r="N232" s="96"/>
      <c r="O232" s="97"/>
      <c r="P232" s="97"/>
      <c r="Q232" s="61"/>
    </row>
    <row r="233" spans="10:17" x14ac:dyDescent="0.25">
      <c r="J233" s="73"/>
      <c r="K233" s="95"/>
      <c r="L233" s="57"/>
      <c r="M233" s="96"/>
      <c r="N233" s="96"/>
      <c r="O233" s="97"/>
      <c r="P233" s="97"/>
      <c r="Q233" s="61"/>
    </row>
    <row r="234" spans="10:17" x14ac:dyDescent="0.25">
      <c r="J234" s="61"/>
      <c r="K234" s="61"/>
      <c r="L234" s="61"/>
      <c r="M234" s="61"/>
      <c r="N234" s="61"/>
      <c r="O234" s="61"/>
      <c r="P234" s="61"/>
      <c r="Q234" s="61"/>
    </row>
    <row r="235" spans="10:17" x14ac:dyDescent="0.25">
      <c r="J235" s="61"/>
      <c r="K235" s="61"/>
      <c r="L235" s="61"/>
      <c r="M235" s="61"/>
      <c r="N235" s="61"/>
      <c r="O235" s="61"/>
      <c r="P235" s="61"/>
      <c r="Q235" s="61"/>
    </row>
    <row r="236" spans="10:17" x14ac:dyDescent="0.25">
      <c r="J236" s="61"/>
      <c r="K236" s="61"/>
      <c r="L236" s="61"/>
      <c r="M236" s="61"/>
      <c r="N236" s="61"/>
      <c r="O236" s="61"/>
      <c r="P236" s="61"/>
      <c r="Q236" s="61"/>
    </row>
    <row r="237" spans="10:17" x14ac:dyDescent="0.25">
      <c r="J237" s="61"/>
      <c r="K237" s="61"/>
      <c r="L237" s="61"/>
      <c r="M237" s="61"/>
      <c r="N237" s="61"/>
      <c r="O237" s="61"/>
      <c r="P237" s="61"/>
      <c r="Q237" s="61"/>
    </row>
  </sheetData>
  <sortState ref="J50:P178">
    <sortCondition descending="1" ref="L50:L178"/>
  </sortState>
  <mergeCells count="4">
    <mergeCell ref="B77:G82"/>
    <mergeCell ref="B38:D38"/>
    <mergeCell ref="B2:I2"/>
    <mergeCell ref="B71:G74"/>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C49" zoomScaleNormal="100" zoomScalePageLayoutView="125" workbookViewId="0">
      <selection activeCell="D15" sqref="D15"/>
    </sheetView>
  </sheetViews>
  <sheetFormatPr baseColWidth="10" defaultColWidth="10.85546875" defaultRowHeight="15" x14ac:dyDescent="0.25"/>
  <cols>
    <col min="1" max="2" width="10.85546875" style="11"/>
    <col min="3" max="3" width="22" style="11" bestFit="1" customWidth="1"/>
    <col min="4" max="4" width="21.42578125" style="11" bestFit="1" customWidth="1"/>
    <col min="5" max="5" width="23" style="11" bestFit="1" customWidth="1"/>
    <col min="6" max="6" width="24.28515625" style="11" bestFit="1" customWidth="1"/>
    <col min="7" max="9" width="10.85546875" style="11"/>
    <col min="10" max="10" width="21.7109375" style="11" customWidth="1"/>
    <col min="11" max="11" width="17.28515625" style="11" customWidth="1"/>
    <col min="12" max="12" width="17.42578125" style="11" bestFit="1" customWidth="1"/>
    <col min="13" max="16384" width="10.85546875" style="11"/>
  </cols>
  <sheetData>
    <row r="3" spans="3:10" x14ac:dyDescent="0.25">
      <c r="C3" s="106" t="s">
        <v>296</v>
      </c>
      <c r="D3" s="106"/>
      <c r="E3" s="106"/>
      <c r="F3" s="106"/>
      <c r="G3" s="106"/>
      <c r="H3" s="106"/>
      <c r="I3" s="106"/>
      <c r="J3" s="106"/>
    </row>
    <row r="6" spans="3:10" x14ac:dyDescent="0.25">
      <c r="C6" s="10" t="s">
        <v>297</v>
      </c>
      <c r="D6" s="16" t="s">
        <v>10</v>
      </c>
      <c r="E6" s="16" t="s">
        <v>11</v>
      </c>
      <c r="F6" s="15" t="s">
        <v>12</v>
      </c>
    </row>
    <row r="7" spans="3:10" x14ac:dyDescent="0.25">
      <c r="C7" s="9">
        <v>2007</v>
      </c>
      <c r="D7" s="3">
        <v>11000710100</v>
      </c>
      <c r="E7" s="3">
        <v>1468730</v>
      </c>
      <c r="F7" s="6">
        <v>2387135</v>
      </c>
    </row>
    <row r="8" spans="3:10" x14ac:dyDescent="0.25">
      <c r="C8" s="9">
        <v>2008</v>
      </c>
      <c r="D8" s="3">
        <v>13661137819</v>
      </c>
      <c r="E8" s="3">
        <v>1766013</v>
      </c>
      <c r="F8" s="6">
        <v>2278429</v>
      </c>
    </row>
    <row r="9" spans="3:10" x14ac:dyDescent="0.25">
      <c r="C9" s="9">
        <v>2009</v>
      </c>
      <c r="D9" s="3">
        <v>4794569666</v>
      </c>
      <c r="E9" s="3">
        <v>653733</v>
      </c>
      <c r="F9" s="6">
        <v>1208280</v>
      </c>
    </row>
    <row r="10" spans="3:10" x14ac:dyDescent="0.25">
      <c r="C10" s="9">
        <v>2010</v>
      </c>
      <c r="D10" s="3">
        <v>4924887340</v>
      </c>
      <c r="E10" s="3">
        <v>767323</v>
      </c>
      <c r="F10" s="6">
        <v>1530700</v>
      </c>
    </row>
    <row r="11" spans="3:10" x14ac:dyDescent="0.25">
      <c r="C11" s="9">
        <v>2011</v>
      </c>
      <c r="D11" s="3">
        <v>14875142480</v>
      </c>
      <c r="E11" s="3">
        <v>2176843</v>
      </c>
      <c r="F11" s="6">
        <v>2993737</v>
      </c>
    </row>
    <row r="12" spans="3:10" x14ac:dyDescent="0.25">
      <c r="C12" s="9">
        <v>2012</v>
      </c>
      <c r="D12" s="3">
        <v>11251299450</v>
      </c>
      <c r="E12" s="3">
        <v>1630750</v>
      </c>
      <c r="F12" s="6">
        <v>3386091</v>
      </c>
    </row>
    <row r="13" spans="3:10" x14ac:dyDescent="0.25">
      <c r="C13" s="9">
        <v>2013</v>
      </c>
      <c r="D13" s="3">
        <v>9960268450</v>
      </c>
      <c r="E13" s="3">
        <v>1416691</v>
      </c>
      <c r="F13" s="6">
        <v>2171763</v>
      </c>
    </row>
    <row r="14" spans="3:10" x14ac:dyDescent="0.25">
      <c r="C14" s="9">
        <v>2014</v>
      </c>
      <c r="D14" s="3">
        <v>9278053980</v>
      </c>
      <c r="E14" s="3">
        <v>1306246</v>
      </c>
      <c r="F14" s="50">
        <v>2207435</v>
      </c>
    </row>
    <row r="15" spans="3:10" s="46" customFormat="1" x14ac:dyDescent="0.25">
      <c r="C15" s="94">
        <v>2015</v>
      </c>
      <c r="D15" s="50">
        <f>15051101050-788192640</f>
        <v>14262908410</v>
      </c>
      <c r="E15" s="50">
        <f>2111425-105340</f>
        <v>2006085</v>
      </c>
      <c r="F15" s="40">
        <v>3446531</v>
      </c>
    </row>
    <row r="16" spans="3:10" s="46" customFormat="1" x14ac:dyDescent="0.25">
      <c r="C16" s="57"/>
      <c r="D16" s="101"/>
      <c r="E16" s="54"/>
      <c r="F16" s="55"/>
    </row>
    <row r="17" spans="3:8" s="46" customFormat="1" x14ac:dyDescent="0.25">
      <c r="C17" s="57"/>
      <c r="D17" s="54"/>
      <c r="E17" s="54"/>
      <c r="F17" s="55"/>
    </row>
    <row r="18" spans="3:8" s="46" customFormat="1" x14ac:dyDescent="0.25">
      <c r="C18" s="57"/>
      <c r="D18" s="54"/>
      <c r="E18" s="54"/>
      <c r="F18" s="55"/>
    </row>
    <row r="20" spans="3:8" x14ac:dyDescent="0.25">
      <c r="C20" s="113" t="s">
        <v>298</v>
      </c>
      <c r="D20" s="113"/>
      <c r="E20" s="113"/>
      <c r="F20" s="113"/>
    </row>
    <row r="21" spans="3:8" x14ac:dyDescent="0.25">
      <c r="C21" s="16" t="s">
        <v>299</v>
      </c>
      <c r="D21" s="16" t="s">
        <v>300</v>
      </c>
      <c r="E21" s="16" t="s">
        <v>301</v>
      </c>
      <c r="F21" s="13" t="s">
        <v>14</v>
      </c>
    </row>
    <row r="22" spans="3:8" x14ac:dyDescent="0.25">
      <c r="C22" s="12">
        <v>2007</v>
      </c>
      <c r="D22" s="3">
        <f t="shared" ref="D22:D29" si="0">D7/1000000</f>
        <v>11000.7101</v>
      </c>
      <c r="E22" s="3">
        <f t="shared" ref="E22:F29" si="1">E7/1000</f>
        <v>1468.73</v>
      </c>
      <c r="F22" s="3">
        <f t="shared" si="1"/>
        <v>2387.1350000000002</v>
      </c>
    </row>
    <row r="23" spans="3:8" x14ac:dyDescent="0.25">
      <c r="C23" s="12">
        <v>2008</v>
      </c>
      <c r="D23" s="3">
        <f t="shared" si="0"/>
        <v>13661.137819</v>
      </c>
      <c r="E23" s="3">
        <f t="shared" si="1"/>
        <v>1766.0129999999999</v>
      </c>
      <c r="F23" s="3">
        <f t="shared" si="1"/>
        <v>2278.4290000000001</v>
      </c>
    </row>
    <row r="24" spans="3:8" x14ac:dyDescent="0.25">
      <c r="C24" s="12">
        <v>2009</v>
      </c>
      <c r="D24" s="3">
        <f t="shared" si="0"/>
        <v>4794.5696660000003</v>
      </c>
      <c r="E24" s="3">
        <f t="shared" si="1"/>
        <v>653.73299999999995</v>
      </c>
      <c r="F24" s="3">
        <f t="shared" si="1"/>
        <v>1208.28</v>
      </c>
    </row>
    <row r="25" spans="3:8" x14ac:dyDescent="0.25">
      <c r="C25" s="12">
        <v>2010</v>
      </c>
      <c r="D25" s="3">
        <f t="shared" si="0"/>
        <v>4924.8873400000002</v>
      </c>
      <c r="E25" s="3">
        <f t="shared" si="1"/>
        <v>767.32299999999998</v>
      </c>
      <c r="F25" s="3">
        <f t="shared" si="1"/>
        <v>1530.7</v>
      </c>
    </row>
    <row r="26" spans="3:8" x14ac:dyDescent="0.25">
      <c r="C26" s="12">
        <v>2011</v>
      </c>
      <c r="D26" s="3">
        <f t="shared" si="0"/>
        <v>14875.14248</v>
      </c>
      <c r="E26" s="3">
        <f t="shared" si="1"/>
        <v>2176.8429999999998</v>
      </c>
      <c r="F26" s="3">
        <f t="shared" si="1"/>
        <v>2993.7370000000001</v>
      </c>
    </row>
    <row r="27" spans="3:8" x14ac:dyDescent="0.25">
      <c r="C27" s="12">
        <v>2012</v>
      </c>
      <c r="D27" s="3">
        <f t="shared" si="0"/>
        <v>11251.29945</v>
      </c>
      <c r="E27" s="3">
        <f t="shared" si="1"/>
        <v>1630.75</v>
      </c>
      <c r="F27" s="3">
        <f t="shared" si="1"/>
        <v>3386.0909999999999</v>
      </c>
    </row>
    <row r="28" spans="3:8" x14ac:dyDescent="0.25">
      <c r="C28" s="12">
        <v>2013</v>
      </c>
      <c r="D28" s="3">
        <f t="shared" si="0"/>
        <v>9960.2684499999996</v>
      </c>
      <c r="E28" s="3">
        <f t="shared" si="1"/>
        <v>1416.691</v>
      </c>
      <c r="F28" s="3">
        <f t="shared" si="1"/>
        <v>2171.7629999999999</v>
      </c>
    </row>
    <row r="29" spans="3:8" x14ac:dyDescent="0.25">
      <c r="C29" s="18">
        <v>2014</v>
      </c>
      <c r="D29" s="3">
        <f t="shared" si="0"/>
        <v>9278.0539800000006</v>
      </c>
      <c r="E29" s="3">
        <f t="shared" si="1"/>
        <v>1306.2460000000001</v>
      </c>
      <c r="F29" s="3">
        <f>F14/1000</f>
        <v>2207.4349999999999</v>
      </c>
      <c r="H29" s="44">
        <f>E29/F29</f>
        <v>0.59174834140076615</v>
      </c>
    </row>
    <row r="30" spans="3:8" s="61" customFormat="1" x14ac:dyDescent="0.25">
      <c r="C30" s="90">
        <v>2015</v>
      </c>
      <c r="D30" s="98">
        <f>D15/1000000</f>
        <v>14262.90841</v>
      </c>
      <c r="E30" s="98">
        <f>E15/1000</f>
        <v>2006.085</v>
      </c>
      <c r="F30" s="98">
        <f>F15/1000</f>
        <v>3446.5309999999999</v>
      </c>
      <c r="H30" s="44">
        <f>E30/F30</f>
        <v>0.58205917776454064</v>
      </c>
    </row>
    <row r="31" spans="3:8" s="61" customFormat="1" x14ac:dyDescent="0.25">
      <c r="C31" s="75"/>
      <c r="D31" s="54"/>
      <c r="F31" s="54"/>
    </row>
    <row r="32" spans="3:8" x14ac:dyDescent="0.25">
      <c r="E32" s="86"/>
    </row>
    <row r="58" spans="3:12" x14ac:dyDescent="0.25">
      <c r="C58" s="114" t="s">
        <v>13</v>
      </c>
      <c r="D58" s="14">
        <v>2007</v>
      </c>
      <c r="E58" s="14">
        <v>2008</v>
      </c>
      <c r="F58" s="14">
        <v>2009</v>
      </c>
      <c r="G58" s="14">
        <v>2010</v>
      </c>
      <c r="H58" s="14">
        <v>2011</v>
      </c>
      <c r="I58" s="14">
        <v>2012</v>
      </c>
      <c r="J58" s="14">
        <v>2013</v>
      </c>
      <c r="K58" s="14">
        <v>2014</v>
      </c>
      <c r="L58" s="64">
        <v>2015</v>
      </c>
    </row>
    <row r="59" spans="3:12" ht="45" customHeight="1" x14ac:dyDescent="0.25">
      <c r="C59" s="114"/>
      <c r="D59" s="17">
        <v>0.6152689311664401</v>
      </c>
      <c r="E59" s="17">
        <v>0.77510117717076099</v>
      </c>
      <c r="F59" s="17">
        <v>0.54104429436885482</v>
      </c>
      <c r="G59" s="17">
        <v>0.50128895276670804</v>
      </c>
      <c r="H59" s="17">
        <v>0.72713234328867227</v>
      </c>
      <c r="I59" s="17">
        <v>0.48160253224145483</v>
      </c>
      <c r="J59" s="17">
        <v>0.65232302051374857</v>
      </c>
      <c r="K59" s="20">
        <v>0.5917</v>
      </c>
      <c r="L59" s="102">
        <v>0.58209999999999995</v>
      </c>
    </row>
    <row r="61" spans="3:12" x14ac:dyDescent="0.25">
      <c r="C61" s="115" t="s">
        <v>263</v>
      </c>
      <c r="D61" s="116"/>
      <c r="E61" s="116"/>
      <c r="F61" s="116"/>
      <c r="G61" s="116"/>
      <c r="H61" s="116"/>
    </row>
    <row r="62" spans="3:12" x14ac:dyDescent="0.25">
      <c r="C62" s="116"/>
      <c r="D62" s="116"/>
      <c r="E62" s="116"/>
      <c r="F62" s="116"/>
      <c r="G62" s="116"/>
      <c r="H62" s="116"/>
    </row>
    <row r="68" spans="3:6" x14ac:dyDescent="0.25">
      <c r="C68" s="10" t="s">
        <v>302</v>
      </c>
      <c r="D68" s="104" t="s">
        <v>276</v>
      </c>
      <c r="E68" s="104" t="s">
        <v>277</v>
      </c>
      <c r="F68" s="15" t="s">
        <v>303</v>
      </c>
    </row>
    <row r="69" spans="3:6" x14ac:dyDescent="0.25">
      <c r="C69" s="9">
        <v>2007</v>
      </c>
      <c r="D69" s="50">
        <v>6931117412</v>
      </c>
      <c r="E69" s="50">
        <v>918405</v>
      </c>
      <c r="F69" s="50">
        <v>2387135</v>
      </c>
    </row>
    <row r="70" spans="3:6" x14ac:dyDescent="0.25">
      <c r="C70" s="9">
        <v>2008</v>
      </c>
      <c r="D70" s="50">
        <v>3831941927</v>
      </c>
      <c r="E70" s="50">
        <v>512416</v>
      </c>
      <c r="F70" s="50">
        <v>2278429</v>
      </c>
    </row>
    <row r="71" spans="3:6" x14ac:dyDescent="0.25">
      <c r="C71" s="9">
        <v>2009</v>
      </c>
      <c r="D71" s="50">
        <v>3815318071</v>
      </c>
      <c r="E71" s="50">
        <v>554547</v>
      </c>
      <c r="F71" s="50">
        <v>1208280</v>
      </c>
    </row>
    <row r="72" spans="3:6" x14ac:dyDescent="0.25">
      <c r="C72" s="9">
        <v>2010</v>
      </c>
      <c r="D72" s="50">
        <v>5099134636</v>
      </c>
      <c r="E72" s="50">
        <v>763377</v>
      </c>
      <c r="F72" s="50">
        <v>1530700</v>
      </c>
    </row>
    <row r="73" spans="3:6" x14ac:dyDescent="0.25">
      <c r="C73" s="9">
        <v>2011</v>
      </c>
      <c r="D73" s="50">
        <v>5546706200</v>
      </c>
      <c r="E73" s="50">
        <v>816894</v>
      </c>
      <c r="F73" s="50">
        <v>2993737</v>
      </c>
    </row>
    <row r="74" spans="3:6" x14ac:dyDescent="0.25">
      <c r="C74" s="9">
        <v>2012</v>
      </c>
      <c r="D74" s="50">
        <v>12576679400</v>
      </c>
      <c r="E74" s="50">
        <v>1755341</v>
      </c>
      <c r="F74" s="50">
        <v>3386091</v>
      </c>
    </row>
    <row r="75" spans="3:6" x14ac:dyDescent="0.25">
      <c r="C75" s="9">
        <v>2013</v>
      </c>
      <c r="D75" s="50">
        <v>5631910750</v>
      </c>
      <c r="E75" s="50">
        <v>755072</v>
      </c>
      <c r="F75" s="50">
        <v>2171763</v>
      </c>
    </row>
    <row r="76" spans="3:6" x14ac:dyDescent="0.25">
      <c r="C76" s="9">
        <v>2014</v>
      </c>
      <c r="D76" s="50">
        <v>6433457700</v>
      </c>
      <c r="E76" s="50">
        <v>900880</v>
      </c>
      <c r="F76" s="50">
        <v>2207435</v>
      </c>
    </row>
    <row r="77" spans="3:6" x14ac:dyDescent="0.25">
      <c r="C77" s="94">
        <v>2015</v>
      </c>
      <c r="D77" s="50">
        <v>10588829137</v>
      </c>
      <c r="E77" s="50">
        <v>1440446</v>
      </c>
      <c r="F77" s="40">
        <v>3446531</v>
      </c>
    </row>
    <row r="80" spans="3:6" x14ac:dyDescent="0.25">
      <c r="C80" s="113" t="s">
        <v>304</v>
      </c>
      <c r="D80" s="113"/>
      <c r="E80" s="113"/>
      <c r="F80" s="113"/>
    </row>
    <row r="81" spans="3:6" x14ac:dyDescent="0.25">
      <c r="C81" s="104" t="s">
        <v>305</v>
      </c>
      <c r="D81" s="104" t="s">
        <v>306</v>
      </c>
      <c r="E81" s="104" t="s">
        <v>307</v>
      </c>
      <c r="F81" s="23" t="s">
        <v>308</v>
      </c>
    </row>
    <row r="82" spans="3:6" x14ac:dyDescent="0.25">
      <c r="C82" s="49">
        <v>2007</v>
      </c>
      <c r="D82" s="47">
        <f>D69/1000000</f>
        <v>6931.1174119999996</v>
      </c>
      <c r="E82" s="47">
        <f>E69/1000</f>
        <v>918.40499999999997</v>
      </c>
      <c r="F82" s="47">
        <f>F69/1000</f>
        <v>2387.1350000000002</v>
      </c>
    </row>
    <row r="83" spans="3:6" x14ac:dyDescent="0.25">
      <c r="C83" s="49">
        <v>2008</v>
      </c>
      <c r="D83" s="47">
        <f t="shared" ref="D83:D90" si="2">D70/1000000</f>
        <v>3831.9419269999999</v>
      </c>
      <c r="E83" s="47">
        <f t="shared" ref="E83:F90" si="3">E70/1000</f>
        <v>512.41600000000005</v>
      </c>
      <c r="F83" s="47">
        <f t="shared" si="3"/>
        <v>2278.4290000000001</v>
      </c>
    </row>
    <row r="84" spans="3:6" x14ac:dyDescent="0.25">
      <c r="C84" s="49">
        <v>2009</v>
      </c>
      <c r="D84" s="47">
        <f t="shared" si="2"/>
        <v>3815.3180710000001</v>
      </c>
      <c r="E84" s="47">
        <f t="shared" si="3"/>
        <v>554.54700000000003</v>
      </c>
      <c r="F84" s="47">
        <f t="shared" si="3"/>
        <v>1208.28</v>
      </c>
    </row>
    <row r="85" spans="3:6" x14ac:dyDescent="0.25">
      <c r="C85" s="49">
        <v>2010</v>
      </c>
      <c r="D85" s="47">
        <f t="shared" si="2"/>
        <v>5099.1346359999998</v>
      </c>
      <c r="E85" s="47">
        <f t="shared" si="3"/>
        <v>763.37699999999995</v>
      </c>
      <c r="F85" s="47">
        <f t="shared" si="3"/>
        <v>1530.7</v>
      </c>
    </row>
    <row r="86" spans="3:6" x14ac:dyDescent="0.25">
      <c r="C86" s="49">
        <v>2011</v>
      </c>
      <c r="D86" s="47">
        <f t="shared" si="2"/>
        <v>5546.7061999999996</v>
      </c>
      <c r="E86" s="47">
        <f t="shared" si="3"/>
        <v>816.89400000000001</v>
      </c>
      <c r="F86" s="47">
        <f t="shared" si="3"/>
        <v>2993.7370000000001</v>
      </c>
    </row>
    <row r="87" spans="3:6" x14ac:dyDescent="0.25">
      <c r="C87" s="49">
        <v>2012</v>
      </c>
      <c r="D87" s="47">
        <f t="shared" si="2"/>
        <v>12576.679400000001</v>
      </c>
      <c r="E87" s="47">
        <f t="shared" si="3"/>
        <v>1755.3409999999999</v>
      </c>
      <c r="F87" s="47">
        <f t="shared" si="3"/>
        <v>3386.0909999999999</v>
      </c>
    </row>
    <row r="88" spans="3:6" x14ac:dyDescent="0.25">
      <c r="C88" s="49">
        <v>2013</v>
      </c>
      <c r="D88" s="47">
        <f t="shared" si="2"/>
        <v>5631.91075</v>
      </c>
      <c r="E88" s="47">
        <f t="shared" si="3"/>
        <v>755.072</v>
      </c>
      <c r="F88" s="47">
        <f t="shared" si="3"/>
        <v>2171.7629999999999</v>
      </c>
    </row>
    <row r="89" spans="3:6" x14ac:dyDescent="0.25">
      <c r="C89" s="105">
        <v>2014</v>
      </c>
      <c r="D89" s="47">
        <f t="shared" si="2"/>
        <v>6433.4576999999999</v>
      </c>
      <c r="E89" s="47">
        <f t="shared" si="3"/>
        <v>900.88</v>
      </c>
      <c r="F89" s="47">
        <f t="shared" si="3"/>
        <v>2207.4349999999999</v>
      </c>
    </row>
    <row r="90" spans="3:6" x14ac:dyDescent="0.25">
      <c r="C90" s="105">
        <v>2015</v>
      </c>
      <c r="D90" s="47">
        <f t="shared" si="2"/>
        <v>10588.829137000001</v>
      </c>
      <c r="E90" s="47">
        <f t="shared" si="3"/>
        <v>1440.4459999999999</v>
      </c>
      <c r="F90" s="47">
        <f t="shared" si="3"/>
        <v>3446.5309999999999</v>
      </c>
    </row>
    <row r="119" spans="3:12" ht="18" customHeight="1" x14ac:dyDescent="0.25">
      <c r="C119" s="114" t="s">
        <v>278</v>
      </c>
      <c r="D119" s="64">
        <v>2007</v>
      </c>
      <c r="E119" s="64">
        <v>2008</v>
      </c>
      <c r="F119" s="64">
        <v>2009</v>
      </c>
      <c r="G119" s="64">
        <v>2010</v>
      </c>
      <c r="H119" s="64">
        <v>2011</v>
      </c>
      <c r="I119" s="64">
        <v>2012</v>
      </c>
      <c r="J119" s="64">
        <v>2013</v>
      </c>
      <c r="K119" s="64">
        <v>2014</v>
      </c>
      <c r="L119" s="64">
        <v>2015</v>
      </c>
    </row>
    <row r="120" spans="3:12" ht="51" customHeight="1" x14ac:dyDescent="0.25">
      <c r="C120" s="114"/>
      <c r="D120" s="17">
        <f>E82/F82</f>
        <v>0.38473106883355984</v>
      </c>
      <c r="E120" s="17">
        <f>E83/F83</f>
        <v>0.22489882282923893</v>
      </c>
      <c r="F120" s="17">
        <f>E84/F84</f>
        <v>0.45895570563114513</v>
      </c>
      <c r="G120" s="17">
        <f>E85/F85</f>
        <v>0.4987110472332919</v>
      </c>
      <c r="H120" s="17">
        <f>E86/F86</f>
        <v>0.27286765671132768</v>
      </c>
      <c r="I120" s="17">
        <f>E87/F87</f>
        <v>0.51839746775854512</v>
      </c>
      <c r="J120" s="17">
        <f>E88/F88</f>
        <v>0.34767697948625148</v>
      </c>
      <c r="K120" s="20">
        <f>E89/F89</f>
        <v>0.40811167712752583</v>
      </c>
      <c r="L120" s="102">
        <f>E90/F90</f>
        <v>0.41794082223545936</v>
      </c>
    </row>
    <row r="122" spans="3:12" x14ac:dyDescent="0.25">
      <c r="C122" s="115" t="s">
        <v>279</v>
      </c>
      <c r="D122" s="116"/>
      <c r="E122" s="116"/>
      <c r="F122" s="116"/>
      <c r="G122" s="116"/>
      <c r="H122" s="116"/>
    </row>
    <row r="123" spans="3:12" x14ac:dyDescent="0.25">
      <c r="C123" s="116"/>
      <c r="D123" s="116"/>
      <c r="E123" s="116"/>
      <c r="F123" s="116"/>
      <c r="G123" s="116"/>
      <c r="H123" s="116"/>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opLeftCell="A31" workbookViewId="0">
      <selection activeCell="C42" sqref="C42:I43"/>
    </sheetView>
  </sheetViews>
  <sheetFormatPr baseColWidth="10" defaultColWidth="10.85546875" defaultRowHeight="15" x14ac:dyDescent="0.25"/>
  <cols>
    <col min="1" max="16384" width="10.85546875" style="11"/>
  </cols>
  <sheetData>
    <row r="1" spans="1:10" x14ac:dyDescent="0.25">
      <c r="A1" s="46"/>
      <c r="B1" s="46"/>
      <c r="C1" s="46"/>
      <c r="D1" s="46"/>
      <c r="E1" s="46"/>
      <c r="F1" s="46"/>
      <c r="G1" s="46"/>
      <c r="H1" s="46"/>
      <c r="I1" s="46"/>
    </row>
    <row r="2" spans="1:10" x14ac:dyDescent="0.25">
      <c r="A2" s="46"/>
      <c r="B2" s="46"/>
      <c r="C2" s="46"/>
      <c r="D2" s="46"/>
      <c r="E2" s="46"/>
      <c r="F2" s="46"/>
      <c r="G2" s="46"/>
      <c r="H2" s="46"/>
      <c r="I2" s="46"/>
    </row>
    <row r="3" spans="1:10" x14ac:dyDescent="0.25">
      <c r="A3" s="46"/>
      <c r="B3" s="46"/>
      <c r="C3" s="46"/>
      <c r="D3" s="46"/>
      <c r="E3" s="46"/>
      <c r="F3" s="46"/>
      <c r="G3" s="46"/>
      <c r="H3" s="46"/>
      <c r="I3" s="46"/>
    </row>
    <row r="4" spans="1:10" x14ac:dyDescent="0.25">
      <c r="A4" s="46"/>
      <c r="B4" s="46"/>
      <c r="C4" s="106" t="s">
        <v>111</v>
      </c>
      <c r="D4" s="106"/>
      <c r="E4" s="106"/>
      <c r="F4" s="106"/>
      <c r="G4" s="106"/>
      <c r="H4" s="106"/>
      <c r="I4" s="106"/>
    </row>
    <row r="5" spans="1:10" x14ac:dyDescent="0.25">
      <c r="A5" s="46"/>
      <c r="B5" s="46"/>
      <c r="C5" s="46"/>
      <c r="D5" s="46"/>
      <c r="E5" s="46"/>
      <c r="F5" s="46"/>
      <c r="G5" s="46"/>
      <c r="H5" s="46"/>
      <c r="I5" s="46"/>
    </row>
    <row r="6" spans="1:10" x14ac:dyDescent="0.25">
      <c r="A6" s="46"/>
      <c r="B6" s="46"/>
      <c r="C6" s="46"/>
      <c r="D6" s="46"/>
      <c r="E6" s="46"/>
      <c r="F6" s="46"/>
      <c r="G6" s="46"/>
      <c r="H6" s="46"/>
      <c r="I6" s="46"/>
    </row>
    <row r="7" spans="1:10" ht="38.25" x14ac:dyDescent="0.25">
      <c r="A7" s="46"/>
      <c r="B7" s="61"/>
      <c r="C7" s="61"/>
      <c r="D7" s="65" t="s">
        <v>309</v>
      </c>
      <c r="E7" s="72" t="s">
        <v>15</v>
      </c>
      <c r="F7" s="72" t="s">
        <v>112</v>
      </c>
      <c r="G7" s="118" t="s">
        <v>113</v>
      </c>
      <c r="H7" s="118"/>
      <c r="I7" s="61"/>
      <c r="J7" s="61"/>
    </row>
    <row r="8" spans="1:10" x14ac:dyDescent="0.25">
      <c r="A8" s="46"/>
      <c r="B8" s="61"/>
      <c r="C8" s="61"/>
      <c r="D8" s="64">
        <v>2007</v>
      </c>
      <c r="E8" s="64">
        <v>10</v>
      </c>
      <c r="F8" s="64">
        <v>189</v>
      </c>
      <c r="G8" s="70">
        <v>5.2910052910052912</v>
      </c>
      <c r="H8" s="74"/>
      <c r="I8" s="61"/>
      <c r="J8" s="61"/>
    </row>
    <row r="9" spans="1:10" x14ac:dyDescent="0.25">
      <c r="A9" s="46"/>
      <c r="B9" s="61"/>
      <c r="C9" s="61"/>
      <c r="D9" s="64">
        <v>2008</v>
      </c>
      <c r="E9" s="64">
        <v>13</v>
      </c>
      <c r="F9" s="64">
        <v>213</v>
      </c>
      <c r="G9" s="70">
        <v>6.103286384976526</v>
      </c>
      <c r="H9" s="74"/>
      <c r="I9" s="61"/>
      <c r="J9" s="61"/>
    </row>
    <row r="10" spans="1:10" x14ac:dyDescent="0.25">
      <c r="A10" s="46"/>
      <c r="B10" s="61"/>
      <c r="C10" s="61"/>
      <c r="D10" s="64">
        <v>2009</v>
      </c>
      <c r="E10" s="64">
        <v>12</v>
      </c>
      <c r="F10" s="64">
        <v>214</v>
      </c>
      <c r="G10" s="70">
        <v>5.6074766355140184</v>
      </c>
      <c r="H10" s="74"/>
      <c r="I10" s="61"/>
      <c r="J10" s="61"/>
    </row>
    <row r="11" spans="1:10" x14ac:dyDescent="0.25">
      <c r="A11" s="46"/>
      <c r="B11" s="61"/>
      <c r="C11" s="61"/>
      <c r="D11" s="64">
        <v>2010</v>
      </c>
      <c r="E11" s="64">
        <v>10</v>
      </c>
      <c r="F11" s="64">
        <v>206</v>
      </c>
      <c r="G11" s="70">
        <v>4.8543689320388346</v>
      </c>
      <c r="H11" s="74"/>
      <c r="I11" s="61"/>
      <c r="J11" s="61"/>
    </row>
    <row r="12" spans="1:10" x14ac:dyDescent="0.25">
      <c r="A12" s="46"/>
      <c r="B12" s="61"/>
      <c r="C12" s="61"/>
      <c r="D12" s="64">
        <v>2011</v>
      </c>
      <c r="E12" s="64">
        <v>18</v>
      </c>
      <c r="F12" s="64">
        <v>206</v>
      </c>
      <c r="G12" s="70">
        <v>8.7378640776699026</v>
      </c>
      <c r="H12" s="74"/>
      <c r="I12" s="61"/>
      <c r="J12" s="61"/>
    </row>
    <row r="13" spans="1:10" x14ac:dyDescent="0.25">
      <c r="A13" s="46"/>
      <c r="B13" s="61"/>
      <c r="C13" s="61"/>
      <c r="D13" s="64">
        <v>2012</v>
      </c>
      <c r="E13" s="64">
        <v>23</v>
      </c>
      <c r="F13" s="64">
        <v>213</v>
      </c>
      <c r="G13" s="70">
        <v>10.7981220657277</v>
      </c>
      <c r="H13" s="74"/>
      <c r="I13" s="61"/>
      <c r="J13" s="61"/>
    </row>
    <row r="14" spans="1:10" x14ac:dyDescent="0.25">
      <c r="A14" s="46"/>
      <c r="B14" s="61"/>
      <c r="C14" s="61"/>
      <c r="D14" s="64">
        <v>2013</v>
      </c>
      <c r="E14" s="64">
        <v>17</v>
      </c>
      <c r="F14" s="64">
        <v>244</v>
      </c>
      <c r="G14" s="70">
        <v>6.9672131147540979</v>
      </c>
      <c r="H14" s="66"/>
      <c r="I14" s="61"/>
      <c r="J14" s="61"/>
    </row>
    <row r="15" spans="1:10" x14ac:dyDescent="0.25">
      <c r="A15" s="46"/>
      <c r="B15" s="61"/>
      <c r="C15" s="61"/>
      <c r="D15" s="64">
        <v>2014</v>
      </c>
      <c r="E15" s="64">
        <v>28</v>
      </c>
      <c r="F15" s="64">
        <v>274</v>
      </c>
      <c r="G15" s="70">
        <v>10.218978102189782</v>
      </c>
      <c r="H15" s="66"/>
      <c r="I15" s="61"/>
      <c r="J15" s="61"/>
    </row>
    <row r="16" spans="1:10" s="61" customFormat="1" x14ac:dyDescent="0.25">
      <c r="D16" s="64">
        <v>2015</v>
      </c>
      <c r="E16" s="64">
        <v>36</v>
      </c>
      <c r="F16" s="64">
        <v>338</v>
      </c>
      <c r="G16" s="70">
        <v>10.650887573964498</v>
      </c>
      <c r="H16" s="82"/>
    </row>
    <row r="17" spans="1:9" s="61" customFormat="1" x14ac:dyDescent="0.25">
      <c r="D17" s="73"/>
      <c r="E17" s="73"/>
      <c r="F17" s="73"/>
      <c r="G17" s="103"/>
      <c r="H17" s="83"/>
    </row>
    <row r="18" spans="1:9" x14ac:dyDescent="0.25">
      <c r="A18" s="46"/>
      <c r="B18" s="46"/>
      <c r="C18" s="46"/>
      <c r="D18" s="46"/>
      <c r="E18" s="46"/>
      <c r="F18" s="46"/>
      <c r="G18" s="46"/>
      <c r="H18" s="46"/>
      <c r="I18" s="46"/>
    </row>
    <row r="19" spans="1:9" x14ac:dyDescent="0.25">
      <c r="A19" s="46"/>
      <c r="B19" s="46"/>
      <c r="C19" s="46"/>
      <c r="D19" s="46"/>
      <c r="E19" s="46"/>
      <c r="F19" s="46"/>
      <c r="G19" s="46"/>
      <c r="H19" s="46"/>
      <c r="I19" s="46"/>
    </row>
    <row r="20" spans="1:9" x14ac:dyDescent="0.25">
      <c r="A20" s="46"/>
      <c r="B20" s="46"/>
      <c r="C20" s="46"/>
      <c r="D20" s="46"/>
      <c r="E20" s="46"/>
      <c r="F20" s="46"/>
      <c r="G20" s="46"/>
      <c r="H20" s="46"/>
      <c r="I20" s="46"/>
    </row>
    <row r="21" spans="1:9" x14ac:dyDescent="0.25">
      <c r="A21" s="46"/>
      <c r="B21" s="46"/>
      <c r="C21" s="46"/>
      <c r="D21" s="46"/>
      <c r="E21" s="46"/>
      <c r="F21" s="46"/>
      <c r="G21" s="46"/>
      <c r="H21" s="46"/>
      <c r="I21" s="46"/>
    </row>
    <row r="22" spans="1:9" x14ac:dyDescent="0.25">
      <c r="A22" s="46"/>
      <c r="B22" s="46"/>
      <c r="C22" s="46"/>
      <c r="D22" s="46"/>
      <c r="E22" s="46"/>
      <c r="F22" s="46"/>
      <c r="G22" s="46"/>
      <c r="H22" s="46"/>
      <c r="I22" s="46"/>
    </row>
    <row r="23" spans="1:9" x14ac:dyDescent="0.25">
      <c r="A23" s="46"/>
      <c r="B23" s="46"/>
      <c r="C23" s="46"/>
      <c r="D23" s="46"/>
      <c r="E23" s="46"/>
      <c r="F23" s="46"/>
      <c r="G23" s="46"/>
      <c r="H23" s="46"/>
      <c r="I23" s="46"/>
    </row>
    <row r="24" spans="1:9" x14ac:dyDescent="0.25">
      <c r="A24" s="46"/>
      <c r="B24" s="46"/>
      <c r="C24" s="46"/>
      <c r="D24" s="46"/>
      <c r="E24" s="46"/>
      <c r="F24" s="46"/>
      <c r="G24" s="46"/>
      <c r="H24" s="46"/>
      <c r="I24" s="46"/>
    </row>
    <row r="25" spans="1:9" x14ac:dyDescent="0.25">
      <c r="A25" s="46"/>
      <c r="B25" s="46"/>
      <c r="C25" s="46"/>
      <c r="D25" s="46"/>
      <c r="E25" s="46"/>
      <c r="F25" s="46"/>
      <c r="G25" s="46"/>
      <c r="H25" s="46"/>
      <c r="I25" s="46"/>
    </row>
    <row r="26" spans="1:9" x14ac:dyDescent="0.25">
      <c r="A26" s="46"/>
      <c r="B26" s="46"/>
      <c r="C26" s="46"/>
      <c r="D26" s="46"/>
      <c r="E26" s="46"/>
      <c r="F26" s="46"/>
      <c r="G26" s="46"/>
      <c r="H26" s="46"/>
      <c r="I26" s="46"/>
    </row>
    <row r="27" spans="1:9" x14ac:dyDescent="0.25">
      <c r="A27" s="46"/>
      <c r="B27" s="46"/>
      <c r="C27" s="46"/>
      <c r="D27" s="46"/>
      <c r="E27" s="46"/>
      <c r="F27" s="46"/>
      <c r="G27" s="46"/>
      <c r="H27" s="46"/>
      <c r="I27" s="46"/>
    </row>
    <row r="28" spans="1:9" x14ac:dyDescent="0.25">
      <c r="A28" s="46"/>
      <c r="B28" s="46"/>
      <c r="C28" s="46"/>
      <c r="D28" s="46"/>
      <c r="E28" s="46"/>
      <c r="F28" s="46"/>
      <c r="G28" s="46"/>
      <c r="H28" s="46"/>
      <c r="I28" s="46"/>
    </row>
    <row r="29" spans="1:9" x14ac:dyDescent="0.25">
      <c r="A29" s="46"/>
      <c r="B29" s="46"/>
      <c r="C29" s="46"/>
      <c r="D29" s="46"/>
      <c r="E29" s="46"/>
      <c r="F29" s="46"/>
      <c r="G29" s="46"/>
      <c r="H29" s="46"/>
      <c r="I29" s="46"/>
    </row>
    <row r="30" spans="1:9" x14ac:dyDescent="0.25">
      <c r="A30" s="46"/>
      <c r="B30" s="46"/>
      <c r="C30" s="46"/>
      <c r="D30" s="46"/>
      <c r="E30" s="46"/>
      <c r="F30" s="46"/>
      <c r="G30" s="46"/>
      <c r="H30" s="46"/>
      <c r="I30" s="46"/>
    </row>
    <row r="31" spans="1:9" x14ac:dyDescent="0.25">
      <c r="A31" s="46"/>
      <c r="B31" s="46"/>
      <c r="C31" s="46"/>
      <c r="D31" s="46"/>
      <c r="E31" s="46"/>
      <c r="F31" s="46"/>
      <c r="G31" s="46"/>
      <c r="H31" s="46"/>
      <c r="I31" s="46"/>
    </row>
    <row r="32" spans="1:9" x14ac:dyDescent="0.25">
      <c r="A32" s="46"/>
      <c r="B32" s="46"/>
      <c r="C32" s="46"/>
      <c r="D32" s="46"/>
      <c r="E32" s="46"/>
      <c r="F32" s="46"/>
      <c r="G32" s="46"/>
      <c r="H32" s="46"/>
      <c r="I32" s="46"/>
    </row>
    <row r="33" spans="1:9" x14ac:dyDescent="0.25">
      <c r="A33" s="46"/>
      <c r="B33" s="46"/>
      <c r="C33" s="46"/>
      <c r="D33" s="46"/>
      <c r="E33" s="46"/>
      <c r="F33" s="46"/>
      <c r="G33" s="46"/>
      <c r="H33" s="46"/>
      <c r="I33" s="46"/>
    </row>
    <row r="34" spans="1:9" x14ac:dyDescent="0.25">
      <c r="A34" s="46"/>
      <c r="B34" s="46"/>
      <c r="C34" s="46"/>
      <c r="D34" s="46"/>
      <c r="E34" s="46"/>
      <c r="F34" s="46"/>
      <c r="G34" s="46"/>
      <c r="H34" s="46"/>
      <c r="I34" s="46"/>
    </row>
    <row r="35" spans="1:9" x14ac:dyDescent="0.25">
      <c r="A35" s="46"/>
      <c r="B35" s="46"/>
      <c r="C35" s="46"/>
      <c r="D35" s="46"/>
      <c r="E35" s="46"/>
      <c r="F35" s="46"/>
      <c r="G35" s="46"/>
      <c r="H35" s="46"/>
      <c r="I35" s="46"/>
    </row>
    <row r="36" spans="1:9" x14ac:dyDescent="0.25">
      <c r="A36" s="46"/>
      <c r="B36" s="46"/>
      <c r="C36" s="46"/>
      <c r="D36" s="46"/>
      <c r="E36" s="46"/>
      <c r="F36" s="46"/>
      <c r="G36" s="46"/>
      <c r="H36" s="46"/>
      <c r="I36" s="46"/>
    </row>
    <row r="37" spans="1:9" x14ac:dyDescent="0.25">
      <c r="A37" s="46"/>
      <c r="B37" s="46"/>
      <c r="C37" s="46"/>
      <c r="D37" s="46"/>
      <c r="E37" s="46"/>
      <c r="F37" s="46"/>
      <c r="G37" s="46"/>
      <c r="H37" s="46"/>
      <c r="I37" s="46"/>
    </row>
    <row r="38" spans="1:9" x14ac:dyDescent="0.25">
      <c r="A38" s="46"/>
      <c r="B38" s="46"/>
      <c r="C38" s="46"/>
      <c r="D38" s="46"/>
      <c r="E38" s="46"/>
      <c r="F38" s="46"/>
      <c r="G38" s="46"/>
      <c r="H38" s="46"/>
      <c r="I38" s="46"/>
    </row>
    <row r="39" spans="1:9" x14ac:dyDescent="0.25">
      <c r="A39" s="46"/>
      <c r="B39" s="46"/>
      <c r="C39" s="46"/>
      <c r="D39" s="46"/>
      <c r="E39" s="46"/>
      <c r="F39" s="46"/>
      <c r="G39" s="46"/>
      <c r="H39" s="46"/>
      <c r="I39" s="46"/>
    </row>
    <row r="40" spans="1:9" x14ac:dyDescent="0.25">
      <c r="A40" s="46"/>
      <c r="B40" s="46"/>
      <c r="C40" s="46"/>
      <c r="D40" s="46"/>
      <c r="E40" s="46"/>
      <c r="F40" s="46"/>
      <c r="G40" s="46"/>
      <c r="H40" s="46"/>
      <c r="I40" s="46"/>
    </row>
    <row r="41" spans="1:9" x14ac:dyDescent="0.25">
      <c r="A41" s="46"/>
      <c r="B41" s="46"/>
      <c r="C41" s="46"/>
      <c r="D41" s="46"/>
      <c r="E41" s="46"/>
      <c r="F41" s="46"/>
      <c r="G41" s="46"/>
      <c r="H41" s="46"/>
      <c r="I41" s="46"/>
    </row>
    <row r="42" spans="1:9" x14ac:dyDescent="0.25">
      <c r="A42" s="46"/>
      <c r="B42" s="46"/>
      <c r="C42" s="115" t="s">
        <v>310</v>
      </c>
      <c r="D42" s="115"/>
      <c r="E42" s="115"/>
      <c r="F42" s="115"/>
      <c r="G42" s="115"/>
      <c r="H42" s="115"/>
      <c r="I42" s="115"/>
    </row>
    <row r="43" spans="1:9" x14ac:dyDescent="0.25">
      <c r="A43" s="46"/>
      <c r="B43" s="46"/>
      <c r="C43" s="115"/>
      <c r="D43" s="115"/>
      <c r="E43" s="115"/>
      <c r="F43" s="115"/>
      <c r="G43" s="115"/>
      <c r="H43" s="115"/>
      <c r="I43" s="115"/>
    </row>
    <row r="44" spans="1:9" x14ac:dyDescent="0.25">
      <c r="A44" s="46"/>
      <c r="B44" s="46"/>
      <c r="C44" s="46"/>
      <c r="D44" s="46"/>
      <c r="E44" s="46"/>
      <c r="F44" s="46"/>
      <c r="G44" s="46"/>
      <c r="H44" s="46"/>
      <c r="I44" s="46"/>
    </row>
    <row r="45" spans="1:9" x14ac:dyDescent="0.25">
      <c r="A45" s="46"/>
      <c r="B45" s="46"/>
      <c r="C45" s="117" t="s">
        <v>264</v>
      </c>
      <c r="D45" s="117"/>
      <c r="E45" s="117"/>
      <c r="F45" s="117"/>
      <c r="G45" s="117"/>
      <c r="H45" s="117"/>
      <c r="I45" s="117"/>
    </row>
    <row r="46" spans="1:9" ht="33" customHeight="1" x14ac:dyDescent="0.25">
      <c r="A46" s="46"/>
      <c r="B46" s="46"/>
      <c r="C46" s="117"/>
      <c r="D46" s="117"/>
      <c r="E46" s="117"/>
      <c r="F46" s="117"/>
      <c r="G46" s="117"/>
      <c r="H46" s="117"/>
      <c r="I46" s="117"/>
    </row>
  </sheetData>
  <mergeCells count="4">
    <mergeCell ref="C4:I4"/>
    <mergeCell ref="C42:I43"/>
    <mergeCell ref="C45:I46"/>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R50"/>
  <sheetViews>
    <sheetView topLeftCell="A37" workbookViewId="0">
      <selection activeCell="D54" sqref="D54"/>
    </sheetView>
  </sheetViews>
  <sheetFormatPr baseColWidth="10" defaultColWidth="10.85546875" defaultRowHeight="15" x14ac:dyDescent="0.25"/>
  <cols>
    <col min="1" max="2" width="10.85546875" style="22"/>
    <col min="3" max="3" width="22" style="22" bestFit="1" customWidth="1"/>
    <col min="4" max="4" width="17.7109375" style="22" bestFit="1" customWidth="1"/>
    <col min="5" max="5" width="19.42578125" style="22" bestFit="1" customWidth="1"/>
    <col min="6" max="6" width="15.42578125" style="22" customWidth="1"/>
    <col min="7" max="7" width="15.42578125" style="24" customWidth="1"/>
    <col min="8" max="10" width="10.85546875" style="22"/>
    <col min="11" max="11" width="17.85546875" style="22" bestFit="1" customWidth="1"/>
    <col min="12" max="12" width="13.140625" style="22" bestFit="1" customWidth="1"/>
    <col min="13" max="13" width="10.85546875" style="22"/>
    <col min="14" max="14" width="17.42578125" style="22" bestFit="1" customWidth="1"/>
    <col min="15" max="15" width="19.42578125" style="22" bestFit="1" customWidth="1"/>
    <col min="16" max="17" width="10.85546875" style="24"/>
    <col min="18" max="16384" width="10.85546875" style="22"/>
  </cols>
  <sheetData>
    <row r="5" spans="3:15" x14ac:dyDescent="0.25">
      <c r="C5" s="106" t="s">
        <v>311</v>
      </c>
      <c r="D5" s="106"/>
      <c r="E5" s="106"/>
      <c r="F5" s="106"/>
      <c r="G5" s="106"/>
      <c r="H5" s="106"/>
      <c r="I5" s="106"/>
      <c r="J5" s="106"/>
    </row>
    <row r="7" spans="3:15" x14ac:dyDescent="0.25">
      <c r="N7" s="68" t="s">
        <v>312</v>
      </c>
      <c r="O7" s="60" t="s">
        <v>313</v>
      </c>
    </row>
    <row r="9" spans="3:15" ht="25.5" x14ac:dyDescent="0.25">
      <c r="C9" s="34" t="s">
        <v>314</v>
      </c>
      <c r="D9" s="32" t="s">
        <v>17</v>
      </c>
      <c r="E9" s="32" t="s">
        <v>16</v>
      </c>
      <c r="F9" s="114" t="s">
        <v>18</v>
      </c>
      <c r="G9" s="114"/>
      <c r="I9" s="33" t="s">
        <v>315</v>
      </c>
      <c r="J9" s="33" t="s">
        <v>316</v>
      </c>
      <c r="K9" s="33" t="s">
        <v>317</v>
      </c>
      <c r="L9" s="33" t="s">
        <v>318</v>
      </c>
      <c r="N9" s="68" t="s">
        <v>319</v>
      </c>
      <c r="O9" t="s">
        <v>320</v>
      </c>
    </row>
    <row r="10" spans="3:15" x14ac:dyDescent="0.25">
      <c r="C10" s="26">
        <v>2007</v>
      </c>
      <c r="D10" s="6">
        <v>2387135</v>
      </c>
      <c r="E10" s="31">
        <v>20668958</v>
      </c>
      <c r="F10" s="19">
        <f>D10/E10</f>
        <v>0.11549372735674435</v>
      </c>
      <c r="G10" s="19"/>
      <c r="I10" s="25">
        <v>2007</v>
      </c>
      <c r="J10" s="25">
        <v>1</v>
      </c>
      <c r="K10" s="21">
        <v>11000710100</v>
      </c>
      <c r="L10" s="21">
        <v>1468730</v>
      </c>
      <c r="N10" s="67">
        <v>2007</v>
      </c>
      <c r="O10" s="69">
        <v>2387135</v>
      </c>
    </row>
    <row r="11" spans="3:15" x14ac:dyDescent="0.25">
      <c r="C11" s="26">
        <v>2008</v>
      </c>
      <c r="D11" s="6">
        <v>2278429</v>
      </c>
      <c r="E11" s="31">
        <v>21562877</v>
      </c>
      <c r="F11" s="19">
        <f t="shared" ref="F11:F16" si="0">D11/E11</f>
        <v>0.10566442502083558</v>
      </c>
      <c r="G11" s="19"/>
      <c r="I11" s="25">
        <v>2007</v>
      </c>
      <c r="J11" s="25">
        <v>2</v>
      </c>
      <c r="K11" s="21">
        <v>6931117412</v>
      </c>
      <c r="L11" s="21">
        <v>918405</v>
      </c>
      <c r="N11" s="67">
        <v>2008</v>
      </c>
      <c r="O11" s="69">
        <v>2278429</v>
      </c>
    </row>
    <row r="12" spans="3:15" x14ac:dyDescent="0.25">
      <c r="C12" s="26">
        <v>2009</v>
      </c>
      <c r="D12" s="6">
        <v>1208280</v>
      </c>
      <c r="E12" s="31">
        <v>27067685</v>
      </c>
      <c r="F12" s="19">
        <f t="shared" si="0"/>
        <v>4.463920723179688E-2</v>
      </c>
      <c r="G12" s="19"/>
      <c r="I12" s="25">
        <v>2008</v>
      </c>
      <c r="J12" s="25">
        <v>1</v>
      </c>
      <c r="K12" s="21">
        <v>13661137819</v>
      </c>
      <c r="L12" s="21">
        <v>1766013</v>
      </c>
      <c r="N12" s="67">
        <v>2009</v>
      </c>
      <c r="O12" s="69">
        <v>1208280</v>
      </c>
    </row>
    <row r="13" spans="3:15" x14ac:dyDescent="0.25">
      <c r="C13" s="26">
        <v>2010</v>
      </c>
      <c r="D13" s="6">
        <v>1530700</v>
      </c>
      <c r="E13" s="31">
        <v>33655091</v>
      </c>
      <c r="F13" s="19">
        <f t="shared" si="0"/>
        <v>4.5481974777604968E-2</v>
      </c>
      <c r="G13" s="19"/>
      <c r="I13" s="25">
        <v>2008</v>
      </c>
      <c r="J13" s="25">
        <v>2</v>
      </c>
      <c r="K13" s="21">
        <v>3831941927</v>
      </c>
      <c r="L13" s="21">
        <v>512416</v>
      </c>
      <c r="N13" s="67">
        <v>2010</v>
      </c>
      <c r="O13" s="69">
        <v>1530700</v>
      </c>
    </row>
    <row r="14" spans="3:15" x14ac:dyDescent="0.25">
      <c r="C14" s="26">
        <v>2011</v>
      </c>
      <c r="D14" s="6">
        <v>2993737</v>
      </c>
      <c r="E14" s="31">
        <v>38011963</v>
      </c>
      <c r="F14" s="19">
        <f t="shared" si="0"/>
        <v>7.8757758445676687E-2</v>
      </c>
      <c r="G14" s="19"/>
      <c r="I14" s="25">
        <v>2009</v>
      </c>
      <c r="J14" s="25">
        <v>1</v>
      </c>
      <c r="K14" s="21">
        <v>4794569666</v>
      </c>
      <c r="L14" s="21">
        <v>653733</v>
      </c>
      <c r="N14" s="67">
        <v>2011</v>
      </c>
      <c r="O14" s="69">
        <v>2993737</v>
      </c>
    </row>
    <row r="15" spans="3:15" x14ac:dyDescent="0.25">
      <c r="C15" s="26">
        <v>2012</v>
      </c>
      <c r="D15" s="6">
        <v>3386091</v>
      </c>
      <c r="E15" s="31">
        <v>40849317</v>
      </c>
      <c r="F15" s="19">
        <f t="shared" si="0"/>
        <v>8.2892230486987087E-2</v>
      </c>
      <c r="G15" s="19"/>
      <c r="I15" s="25">
        <v>2009</v>
      </c>
      <c r="J15" s="25">
        <v>2</v>
      </c>
      <c r="K15" s="21">
        <v>3815318071</v>
      </c>
      <c r="L15" s="21">
        <v>554547</v>
      </c>
      <c r="N15" s="67">
        <v>2012</v>
      </c>
      <c r="O15" s="69">
        <v>3386091</v>
      </c>
    </row>
    <row r="16" spans="3:15" x14ac:dyDescent="0.25">
      <c r="C16" s="26">
        <v>2013</v>
      </c>
      <c r="D16" s="6">
        <v>2171763</v>
      </c>
      <c r="E16" s="31">
        <v>43278909</v>
      </c>
      <c r="F16" s="19">
        <f t="shared" si="0"/>
        <v>5.0180631863894723E-2</v>
      </c>
      <c r="G16" s="19"/>
      <c r="I16" s="25">
        <v>2010</v>
      </c>
      <c r="J16" s="25">
        <v>1</v>
      </c>
      <c r="K16" s="21">
        <v>4924887340</v>
      </c>
      <c r="L16" s="21">
        <v>767323</v>
      </c>
      <c r="N16" s="67">
        <v>2013</v>
      </c>
      <c r="O16" s="69">
        <v>2171763</v>
      </c>
    </row>
    <row r="17" spans="3:18" x14ac:dyDescent="0.25">
      <c r="C17" s="64">
        <v>2014</v>
      </c>
      <c r="D17" s="50">
        <v>2207435</v>
      </c>
      <c r="E17" s="63">
        <v>46525335</v>
      </c>
      <c r="F17" s="19">
        <f>D17/E17</f>
        <v>4.7445870083471724E-2</v>
      </c>
      <c r="G17" s="66"/>
      <c r="I17" s="25">
        <v>2010</v>
      </c>
      <c r="J17" s="25">
        <v>2</v>
      </c>
      <c r="K17" s="21">
        <v>5099134636</v>
      </c>
      <c r="L17" s="21">
        <v>763377</v>
      </c>
      <c r="N17" s="67">
        <v>2014</v>
      </c>
      <c r="O17" s="69">
        <v>2207435</v>
      </c>
    </row>
    <row r="18" spans="3:18" x14ac:dyDescent="0.25">
      <c r="C18" s="64">
        <v>2015</v>
      </c>
      <c r="D18" s="50">
        <v>3446531</v>
      </c>
      <c r="E18" s="63">
        <v>58807027</v>
      </c>
      <c r="F18" s="19">
        <f>D18/E18</f>
        <v>5.860746879790403E-2</v>
      </c>
      <c r="G18" s="19"/>
      <c r="I18" s="25">
        <v>2011</v>
      </c>
      <c r="J18" s="25">
        <v>1</v>
      </c>
      <c r="K18" s="21">
        <v>14875142480</v>
      </c>
      <c r="L18" s="21">
        <v>2176843</v>
      </c>
      <c r="N18" s="67" t="s">
        <v>321</v>
      </c>
      <c r="O18" s="69">
        <v>18163570</v>
      </c>
    </row>
    <row r="19" spans="3:18" x14ac:dyDescent="0.25">
      <c r="C19" s="71"/>
      <c r="D19" s="71"/>
      <c r="E19" s="71"/>
      <c r="F19" s="71"/>
      <c r="G19" s="71"/>
      <c r="I19" s="25">
        <v>2011</v>
      </c>
      <c r="J19" s="25">
        <v>2</v>
      </c>
      <c r="K19" s="21">
        <v>5546706200</v>
      </c>
      <c r="L19" s="21">
        <v>816894</v>
      </c>
      <c r="N19" s="24"/>
      <c r="O19" s="24"/>
      <c r="R19" s="24"/>
    </row>
    <row r="20" spans="3:18" x14ac:dyDescent="0.25">
      <c r="I20" s="25">
        <v>2012</v>
      </c>
      <c r="J20" s="25">
        <v>1</v>
      </c>
      <c r="K20" s="21">
        <v>11251299450</v>
      </c>
      <c r="L20" s="21">
        <v>1630750</v>
      </c>
      <c r="N20" s="24"/>
      <c r="O20" s="24"/>
      <c r="R20" s="24"/>
    </row>
    <row r="21" spans="3:18" x14ac:dyDescent="0.25">
      <c r="I21" s="25">
        <v>2012</v>
      </c>
      <c r="J21" s="25">
        <v>2</v>
      </c>
      <c r="K21" s="21">
        <v>12576679400</v>
      </c>
      <c r="L21" s="21">
        <v>1755341</v>
      </c>
      <c r="N21" s="24"/>
      <c r="O21" s="24"/>
      <c r="R21" s="24"/>
    </row>
    <row r="22" spans="3:18" x14ac:dyDescent="0.25">
      <c r="I22" s="25">
        <v>2013</v>
      </c>
      <c r="J22" s="25">
        <v>1</v>
      </c>
      <c r="K22" s="21">
        <v>9960268450</v>
      </c>
      <c r="L22" s="21">
        <v>1416691</v>
      </c>
      <c r="N22" s="24"/>
      <c r="O22" s="24"/>
      <c r="R22" s="24"/>
    </row>
    <row r="23" spans="3:18" x14ac:dyDescent="0.25">
      <c r="I23" s="25">
        <v>2013</v>
      </c>
      <c r="J23" s="25">
        <v>2</v>
      </c>
      <c r="K23" s="21">
        <v>5631910750</v>
      </c>
      <c r="L23" s="21">
        <v>755072</v>
      </c>
      <c r="N23" s="24"/>
      <c r="O23" s="24"/>
      <c r="R23" s="24"/>
    </row>
    <row r="24" spans="3:18" x14ac:dyDescent="0.25">
      <c r="I24" s="25">
        <v>2014</v>
      </c>
      <c r="J24" s="25">
        <v>1</v>
      </c>
      <c r="K24" s="50">
        <v>9280421730</v>
      </c>
      <c r="L24" s="50">
        <v>1306555</v>
      </c>
      <c r="N24" s="24"/>
      <c r="O24" s="24"/>
      <c r="R24" s="24"/>
    </row>
    <row r="25" spans="3:18" x14ac:dyDescent="0.25">
      <c r="I25" s="62">
        <v>2014</v>
      </c>
      <c r="J25" s="62">
        <v>2</v>
      </c>
      <c r="K25" s="50">
        <v>6433457700</v>
      </c>
      <c r="L25" s="50">
        <v>900880</v>
      </c>
      <c r="N25" s="24"/>
      <c r="O25" s="24"/>
      <c r="R25" s="24"/>
    </row>
    <row r="26" spans="3:18" x14ac:dyDescent="0.25">
      <c r="I26" s="81">
        <v>2015</v>
      </c>
      <c r="J26" s="81">
        <v>1</v>
      </c>
      <c r="K26" s="21">
        <v>14262908410</v>
      </c>
      <c r="L26" s="21">
        <v>2006085</v>
      </c>
      <c r="N26" s="24"/>
      <c r="O26" s="24"/>
      <c r="R26" s="24"/>
    </row>
    <row r="27" spans="3:18" x14ac:dyDescent="0.25">
      <c r="I27" s="81">
        <v>2015</v>
      </c>
      <c r="J27" s="81">
        <v>2</v>
      </c>
      <c r="K27" s="50">
        <v>10588829137</v>
      </c>
      <c r="L27" s="50">
        <v>1440446</v>
      </c>
      <c r="M27" s="71"/>
      <c r="N27" s="24"/>
      <c r="O27" s="24"/>
      <c r="R27" s="24"/>
    </row>
    <row r="28" spans="3:18" x14ac:dyDescent="0.25">
      <c r="I28" s="75"/>
      <c r="J28" s="75"/>
      <c r="K28" s="54"/>
      <c r="L28" s="54"/>
      <c r="M28" s="71"/>
    </row>
    <row r="29" spans="3:18" x14ac:dyDescent="0.25">
      <c r="I29" s="75"/>
      <c r="J29" s="75"/>
      <c r="K29" s="54"/>
      <c r="L29" s="54"/>
      <c r="M29" s="71"/>
    </row>
    <row r="30" spans="3:18" x14ac:dyDescent="0.25">
      <c r="I30" s="75"/>
      <c r="J30" s="75"/>
      <c r="K30" s="54"/>
      <c r="L30" s="54"/>
      <c r="M30" s="71"/>
    </row>
    <row r="31" spans="3:18" x14ac:dyDescent="0.25">
      <c r="I31" s="75"/>
      <c r="J31" s="75"/>
      <c r="K31" s="54"/>
      <c r="L31" s="54"/>
      <c r="M31" s="71"/>
    </row>
    <row r="32" spans="3:18" x14ac:dyDescent="0.25">
      <c r="I32" s="75"/>
      <c r="J32" s="75"/>
      <c r="K32" s="54"/>
      <c r="L32" s="54"/>
      <c r="M32" s="71"/>
    </row>
    <row r="33" spans="2:13" x14ac:dyDescent="0.25">
      <c r="I33" s="75"/>
      <c r="J33" s="75"/>
      <c r="K33" s="54"/>
      <c r="L33" s="54"/>
      <c r="M33" s="71"/>
    </row>
    <row r="34" spans="2:13" x14ac:dyDescent="0.25">
      <c r="I34" s="75"/>
      <c r="J34" s="75"/>
      <c r="K34" s="54"/>
      <c r="L34" s="54"/>
      <c r="M34" s="71"/>
    </row>
    <row r="35" spans="2:13" x14ac:dyDescent="0.25">
      <c r="I35" s="75"/>
      <c r="J35" s="75"/>
      <c r="K35" s="54"/>
      <c r="L35" s="54"/>
      <c r="M35" s="71"/>
    </row>
    <row r="36" spans="2:13" x14ac:dyDescent="0.25">
      <c r="I36" s="75"/>
      <c r="J36" s="75"/>
      <c r="K36" s="54"/>
      <c r="L36" s="54"/>
      <c r="M36" s="71"/>
    </row>
    <row r="37" spans="2:13" x14ac:dyDescent="0.25">
      <c r="I37" s="75"/>
      <c r="J37" s="75"/>
      <c r="K37" s="54"/>
      <c r="L37" s="54"/>
      <c r="M37" s="71"/>
    </row>
    <row r="38" spans="2:13" x14ac:dyDescent="0.25">
      <c r="I38" s="75"/>
      <c r="J38" s="75"/>
      <c r="K38" s="54"/>
      <c r="L38" s="54"/>
      <c r="M38" s="71"/>
    </row>
    <row r="39" spans="2:13" x14ac:dyDescent="0.25">
      <c r="I39" s="75"/>
      <c r="J39" s="75"/>
      <c r="K39" s="54"/>
      <c r="L39" s="54"/>
      <c r="M39" s="71"/>
    </row>
    <row r="40" spans="2:13" x14ac:dyDescent="0.25">
      <c r="I40" s="75"/>
      <c r="J40" s="75"/>
      <c r="K40" s="54"/>
      <c r="L40" s="54"/>
      <c r="M40" s="71"/>
    </row>
    <row r="41" spans="2:13" x14ac:dyDescent="0.25">
      <c r="I41" s="75"/>
      <c r="J41" s="75"/>
      <c r="K41" s="54"/>
      <c r="L41" s="54"/>
      <c r="M41" s="71"/>
    </row>
    <row r="42" spans="2:13" x14ac:dyDescent="0.25">
      <c r="I42" s="75"/>
      <c r="J42" s="75"/>
      <c r="K42" s="55"/>
      <c r="L42" s="55"/>
      <c r="M42" s="71"/>
    </row>
    <row r="43" spans="2:13" x14ac:dyDescent="0.25">
      <c r="I43" s="75"/>
      <c r="J43" s="75"/>
      <c r="K43" s="55"/>
      <c r="L43" s="55"/>
      <c r="M43" s="71"/>
    </row>
    <row r="46" spans="2:13" s="61" customFormat="1" x14ac:dyDescent="0.25">
      <c r="B46" s="115" t="s">
        <v>110</v>
      </c>
      <c r="C46" s="115"/>
      <c r="D46" s="115"/>
      <c r="E46" s="115"/>
      <c r="F46" s="115"/>
      <c r="G46" s="115"/>
      <c r="H46" s="115"/>
    </row>
    <row r="47" spans="2:13" s="61" customFormat="1" x14ac:dyDescent="0.25">
      <c r="B47" s="115"/>
      <c r="C47" s="115"/>
      <c r="D47" s="115"/>
      <c r="E47" s="115"/>
      <c r="F47" s="115"/>
      <c r="G47" s="115"/>
      <c r="H47" s="115"/>
    </row>
    <row r="48" spans="2:13" s="61" customFormat="1" x14ac:dyDescent="0.25"/>
    <row r="50" spans="3:3" x14ac:dyDescent="0.25">
      <c r="C50" s="22" t="s">
        <v>280</v>
      </c>
    </row>
  </sheetData>
  <mergeCells count="3">
    <mergeCell ref="F9:G9"/>
    <mergeCell ref="C5:J5"/>
    <mergeCell ref="B46:H47"/>
  </mergeCells>
  <pageMargins left="0.7" right="0.7" top="0.75" bottom="0.75" header="0.3" footer="0.3"/>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84"/>
  <sheetViews>
    <sheetView topLeftCell="C37" workbookViewId="0">
      <selection activeCell="B63" sqref="B63:H64"/>
    </sheetView>
  </sheetViews>
  <sheetFormatPr baseColWidth="10" defaultColWidth="10.85546875" defaultRowHeight="15" x14ac:dyDescent="0.25"/>
  <cols>
    <col min="1" max="1" width="10.85546875" style="24"/>
    <col min="2" max="2" width="10.85546875" style="24" bestFit="1" customWidth="1"/>
    <col min="3" max="3" width="10.7109375" style="24" customWidth="1"/>
    <col min="4" max="4" width="26" style="24" bestFit="1" customWidth="1"/>
    <col min="5" max="5" width="18.85546875" style="61" customWidth="1"/>
    <col min="6" max="6" width="16.28515625" style="24" bestFit="1" customWidth="1"/>
    <col min="7" max="7" width="16" style="24" customWidth="1"/>
    <col min="8" max="8" width="18.28515625" style="24" customWidth="1"/>
    <col min="9" max="9" width="17.42578125" style="24" bestFit="1" customWidth="1"/>
    <col min="10" max="10" width="17.85546875" style="24" customWidth="1"/>
    <col min="11" max="11" width="26" style="24" bestFit="1" customWidth="1"/>
    <col min="12" max="12" width="18.140625" style="24" bestFit="1" customWidth="1"/>
    <col min="13" max="16384" width="10.85546875" style="24"/>
  </cols>
  <sheetData>
    <row r="2" spans="2:16" x14ac:dyDescent="0.25">
      <c r="B2" s="106" t="s">
        <v>322</v>
      </c>
      <c r="C2" s="106"/>
      <c r="D2" s="106"/>
      <c r="E2" s="106"/>
      <c r="F2" s="106"/>
      <c r="G2" s="106"/>
      <c r="H2" s="106"/>
      <c r="I2" s="106"/>
      <c r="J2" s="106"/>
    </row>
    <row r="4" spans="2:16" x14ac:dyDescent="0.25">
      <c r="B4" s="53"/>
      <c r="C4" s="53"/>
    </row>
    <row r="5" spans="2:16" x14ac:dyDescent="0.25">
      <c r="B5" s="113" t="s">
        <v>115</v>
      </c>
      <c r="C5" s="113"/>
      <c r="D5" s="113"/>
      <c r="E5" s="75"/>
    </row>
    <row r="6" spans="2:16" x14ac:dyDescent="0.25">
      <c r="B6" s="37" t="s">
        <v>19</v>
      </c>
      <c r="C6" s="37" t="s">
        <v>323</v>
      </c>
      <c r="D6" s="37" t="s">
        <v>221</v>
      </c>
      <c r="E6" s="37" t="s">
        <v>266</v>
      </c>
    </row>
    <row r="7" spans="2:16" ht="32.25" customHeight="1" x14ac:dyDescent="0.25">
      <c r="B7" s="78" t="s">
        <v>114</v>
      </c>
      <c r="C7" s="37">
        <v>1990</v>
      </c>
      <c r="D7" s="59">
        <v>9.2762133007695369E-2</v>
      </c>
      <c r="E7" s="59">
        <v>8.6889162021713123E-2</v>
      </c>
      <c r="G7" s="23" t="s">
        <v>324</v>
      </c>
      <c r="H7" s="35" t="s">
        <v>22</v>
      </c>
      <c r="I7" s="39" t="s">
        <v>23</v>
      </c>
      <c r="J7" s="35" t="s">
        <v>24</v>
      </c>
      <c r="K7" s="35" t="s">
        <v>25</v>
      </c>
      <c r="L7" s="23" t="s">
        <v>325</v>
      </c>
      <c r="M7" s="119" t="s">
        <v>26</v>
      </c>
      <c r="N7" s="119"/>
      <c r="O7" s="119" t="s">
        <v>27</v>
      </c>
      <c r="P7" s="119"/>
    </row>
    <row r="8" spans="2:16" x14ac:dyDescent="0.25">
      <c r="B8" s="78" t="s">
        <v>326</v>
      </c>
      <c r="C8" s="37">
        <v>1991</v>
      </c>
      <c r="D8" s="77">
        <v>0.1176454059130443</v>
      </c>
      <c r="E8" s="77">
        <v>0.11019612055383515</v>
      </c>
      <c r="G8" s="38">
        <v>2007</v>
      </c>
      <c r="H8" s="50">
        <v>148725883903</v>
      </c>
      <c r="I8" s="40">
        <f t="shared" ref="I8:I14" si="0">H8/H22</f>
        <v>73838687.271869719</v>
      </c>
      <c r="J8" s="41">
        <f>H8/E24</f>
        <v>202016020874.33734</v>
      </c>
      <c r="K8" s="42">
        <f>J8/$H$30</f>
        <v>73554788.82869187</v>
      </c>
      <c r="L8" s="6">
        <v>20668958</v>
      </c>
      <c r="M8" s="40">
        <f>J8/L8</f>
        <v>9773.8851118831117</v>
      </c>
      <c r="N8" s="27"/>
      <c r="O8" s="43">
        <f>K8/L8</f>
        <v>3.5587081278452386</v>
      </c>
      <c r="P8" s="27"/>
    </row>
    <row r="9" spans="2:16" x14ac:dyDescent="0.25">
      <c r="B9" s="78" t="s">
        <v>327</v>
      </c>
      <c r="C9" s="37">
        <v>1992</v>
      </c>
      <c r="D9" s="77">
        <v>0.14726834984798348</v>
      </c>
      <c r="E9" s="77">
        <v>0.13789255521922608</v>
      </c>
      <c r="G9" s="38">
        <v>2008</v>
      </c>
      <c r="H9" s="50">
        <v>159980785142</v>
      </c>
      <c r="I9" s="40">
        <f t="shared" si="0"/>
        <v>71016719.850669414</v>
      </c>
      <c r="J9" s="41">
        <f t="shared" ref="J9:J16" si="1">H9/E25</f>
        <v>201814880562.3147</v>
      </c>
      <c r="K9" s="42">
        <f t="shared" ref="K9:K16" si="2">J9/$H$30</f>
        <v>73481552.888731614</v>
      </c>
      <c r="L9" s="6">
        <v>21562877</v>
      </c>
      <c r="M9" s="40">
        <f t="shared" ref="M9:M14" si="3">J9/L9</f>
        <v>9359.3670530289019</v>
      </c>
      <c r="N9" s="27"/>
      <c r="O9" s="43">
        <f t="shared" ref="O9:O14" si="4">K9/L9</f>
        <v>3.4077805521374356</v>
      </c>
      <c r="P9" s="27"/>
    </row>
    <row r="10" spans="2:16" x14ac:dyDescent="0.25">
      <c r="B10" s="78" t="s">
        <v>328</v>
      </c>
      <c r="C10" s="37">
        <v>1993</v>
      </c>
      <c r="D10" s="77">
        <v>0.18053068403778666</v>
      </c>
      <c r="E10" s="77">
        <v>0.16906724523967404</v>
      </c>
      <c r="G10" s="38">
        <v>2009</v>
      </c>
      <c r="H10" s="50">
        <v>198078594887</v>
      </c>
      <c r="I10" s="40">
        <f t="shared" si="0"/>
        <v>98202124.333556429</v>
      </c>
      <c r="J10" s="41">
        <f t="shared" si="1"/>
        <v>244971200038.19406</v>
      </c>
      <c r="K10" s="42">
        <f t="shared" si="2"/>
        <v>89194930.233424753</v>
      </c>
      <c r="L10" s="6">
        <v>27067685</v>
      </c>
      <c r="M10" s="40">
        <f t="shared" si="3"/>
        <v>9050.3195983769601</v>
      </c>
      <c r="N10" s="27"/>
      <c r="O10" s="43">
        <f t="shared" si="4"/>
        <v>3.2952552179259049</v>
      </c>
      <c r="P10" s="27"/>
    </row>
    <row r="11" spans="2:16" x14ac:dyDescent="0.25">
      <c r="B11" s="78" t="s">
        <v>329</v>
      </c>
      <c r="C11" s="37">
        <v>1994</v>
      </c>
      <c r="D11" s="77">
        <v>0.22132570968533152</v>
      </c>
      <c r="E11" s="77">
        <v>0.20726939356453794</v>
      </c>
      <c r="G11" s="38">
        <v>2010</v>
      </c>
      <c r="H11" s="50">
        <v>258087337650</v>
      </c>
      <c r="I11" s="40">
        <f t="shared" si="0"/>
        <v>134011474.17257746</v>
      </c>
      <c r="J11" s="41">
        <f t="shared" si="1"/>
        <v>309375289018.15344</v>
      </c>
      <c r="K11" s="42">
        <f t="shared" si="2"/>
        <v>112644699.93051206</v>
      </c>
      <c r="L11" s="6">
        <v>33655091</v>
      </c>
      <c r="M11" s="40">
        <f t="shared" si="3"/>
        <v>9192.5257019258534</v>
      </c>
      <c r="N11" s="27"/>
      <c r="O11" s="43">
        <f t="shared" si="4"/>
        <v>3.347032992141131</v>
      </c>
      <c r="P11" s="27"/>
    </row>
    <row r="12" spans="2:16" x14ac:dyDescent="0.25">
      <c r="B12" s="78" t="s">
        <v>330</v>
      </c>
      <c r="C12" s="37">
        <v>1995</v>
      </c>
      <c r="D12" s="77">
        <v>0.26440593386500028</v>
      </c>
      <c r="E12" s="77">
        <v>0.24761970821117332</v>
      </c>
      <c r="G12" s="38">
        <v>2011</v>
      </c>
      <c r="H12" s="50">
        <v>294042874943</v>
      </c>
      <c r="I12" s="40">
        <f t="shared" si="0"/>
        <v>152032426.24038303</v>
      </c>
      <c r="J12" s="41">
        <f t="shared" si="1"/>
        <v>339815229663.57056</v>
      </c>
      <c r="K12" s="42">
        <f t="shared" si="2"/>
        <v>123727996.17821078</v>
      </c>
      <c r="L12" s="6">
        <v>38011963</v>
      </c>
      <c r="M12" s="40">
        <f t="shared" si="3"/>
        <v>8939.6916876818632</v>
      </c>
      <c r="N12" s="27"/>
      <c r="O12" s="43">
        <f t="shared" si="4"/>
        <v>3.2549751818450097</v>
      </c>
      <c r="P12" s="27"/>
    </row>
    <row r="13" spans="2:16" x14ac:dyDescent="0.25">
      <c r="B13" s="78" t="s">
        <v>331</v>
      </c>
      <c r="C13" s="37">
        <v>1996</v>
      </c>
      <c r="D13" s="77">
        <v>0.32162053415076858</v>
      </c>
      <c r="E13" s="77">
        <v>0.30120234372801469</v>
      </c>
      <c r="G13" s="48">
        <v>2012</v>
      </c>
      <c r="H13" s="50">
        <v>327774981449</v>
      </c>
      <c r="I13" s="40">
        <f t="shared" si="0"/>
        <v>182712343.47246841</v>
      </c>
      <c r="J13" s="41">
        <f t="shared" si="1"/>
        <v>369792537595.34033</v>
      </c>
      <c r="K13" s="42">
        <f t="shared" si="2"/>
        <v>134642846.12442166</v>
      </c>
      <c r="L13" s="50">
        <v>40849317</v>
      </c>
      <c r="M13" s="40">
        <f t="shared" si="3"/>
        <v>9052.6002575597613</v>
      </c>
      <c r="N13" s="82"/>
      <c r="O13" s="43">
        <f t="shared" si="4"/>
        <v>3.2960856144650266</v>
      </c>
      <c r="P13" s="82"/>
    </row>
    <row r="14" spans="2:16" x14ac:dyDescent="0.25">
      <c r="B14" s="78" t="s">
        <v>332</v>
      </c>
      <c r="C14" s="37">
        <v>1997</v>
      </c>
      <c r="D14" s="77">
        <v>0.37849658650585183</v>
      </c>
      <c r="E14" s="77">
        <v>0.35446757794029227</v>
      </c>
      <c r="G14" s="48">
        <v>2013</v>
      </c>
      <c r="H14" s="50">
        <v>351999280983</v>
      </c>
      <c r="I14" s="40">
        <f t="shared" si="0"/>
        <v>181998304.61149487</v>
      </c>
      <c r="J14" s="41">
        <f t="shared" si="1"/>
        <v>389572961757.13324</v>
      </c>
      <c r="K14" s="42">
        <f t="shared" si="2"/>
        <v>141844972.54917523</v>
      </c>
      <c r="L14" s="50">
        <v>43278909</v>
      </c>
      <c r="M14" s="40">
        <f t="shared" si="3"/>
        <v>9001.4506085893536</v>
      </c>
      <c r="N14" s="82"/>
      <c r="O14" s="43">
        <f t="shared" si="4"/>
        <v>3.2774618359528249</v>
      </c>
      <c r="P14" s="82"/>
    </row>
    <row r="15" spans="2:16" x14ac:dyDescent="0.25">
      <c r="B15" s="78" t="s">
        <v>333</v>
      </c>
      <c r="C15" s="37">
        <v>1998</v>
      </c>
      <c r="D15" s="77">
        <v>0.441635775578608</v>
      </c>
      <c r="E15" s="77">
        <v>0.4136744948154748</v>
      </c>
      <c r="G15" s="48">
        <v>2014</v>
      </c>
      <c r="H15" s="50">
        <v>384033590923</v>
      </c>
      <c r="I15" s="40">
        <f>H15/H29</f>
        <v>191951531.94064018</v>
      </c>
      <c r="J15" s="41">
        <f t="shared" si="1"/>
        <v>410029163165.89581</v>
      </c>
      <c r="K15" s="42">
        <f t="shared" si="2"/>
        <v>149293151.99725315</v>
      </c>
      <c r="L15" s="50">
        <v>46526192</v>
      </c>
      <c r="M15" s="40">
        <f>J15/L15</f>
        <v>8812.867452507091</v>
      </c>
      <c r="N15" s="82"/>
      <c r="O15" s="43">
        <f>K15/L15</f>
        <v>3.2087980034397217</v>
      </c>
      <c r="P15" s="82"/>
    </row>
    <row r="16" spans="2:16" x14ac:dyDescent="0.25">
      <c r="B16" s="78" t="s">
        <v>334</v>
      </c>
      <c r="C16" s="37">
        <v>1999</v>
      </c>
      <c r="D16" s="77">
        <v>0.48243080122615289</v>
      </c>
      <c r="E16" s="77">
        <v>0.45186372195835972</v>
      </c>
      <c r="G16" s="48">
        <v>2015</v>
      </c>
      <c r="H16" s="50">
        <v>492209150000</v>
      </c>
      <c r="I16" s="40">
        <f>H16/H30</f>
        <v>179215192.59267351</v>
      </c>
      <c r="J16" s="41">
        <f t="shared" si="1"/>
        <v>492209150000</v>
      </c>
      <c r="K16" s="42">
        <f t="shared" si="2"/>
        <v>179215192.59267351</v>
      </c>
      <c r="L16" s="50">
        <v>58807027</v>
      </c>
      <c r="M16" s="40">
        <f>J16/L16</f>
        <v>8369.9036511401937</v>
      </c>
      <c r="N16" s="82"/>
      <c r="O16" s="43">
        <f>K16/L16</f>
        <v>3.0475132264835207</v>
      </c>
      <c r="P16" s="82"/>
    </row>
    <row r="17" spans="2:8" x14ac:dyDescent="0.25">
      <c r="B17" s="78" t="s">
        <v>335</v>
      </c>
      <c r="C17" s="37">
        <v>2000</v>
      </c>
      <c r="D17" s="77">
        <v>0.52466465557910913</v>
      </c>
      <c r="E17" s="77">
        <v>0.49139358118485654</v>
      </c>
    </row>
    <row r="18" spans="2:8" x14ac:dyDescent="0.25">
      <c r="B18" s="78" t="s">
        <v>336</v>
      </c>
      <c r="C18" s="37">
        <v>2001</v>
      </c>
      <c r="D18" s="77">
        <v>0.56478258536528392</v>
      </c>
      <c r="E18" s="77">
        <v>0.52896726858499976</v>
      </c>
    </row>
    <row r="19" spans="2:8" x14ac:dyDescent="0.25">
      <c r="B19" s="78" t="s">
        <v>337</v>
      </c>
      <c r="C19" s="37">
        <v>2002</v>
      </c>
      <c r="D19" s="77">
        <v>0.60430805627275996</v>
      </c>
      <c r="E19" s="77">
        <v>0.56595672830916022</v>
      </c>
    </row>
    <row r="20" spans="2:8" x14ac:dyDescent="0.25">
      <c r="B20" s="78" t="s">
        <v>338</v>
      </c>
      <c r="C20" s="37">
        <v>2003</v>
      </c>
      <c r="D20" s="77">
        <v>0.6434949792495509</v>
      </c>
      <c r="E20" s="77">
        <v>0.6026909352359443</v>
      </c>
      <c r="G20" s="113" t="s">
        <v>21</v>
      </c>
      <c r="H20" s="113"/>
    </row>
    <row r="21" spans="2:8" x14ac:dyDescent="0.25">
      <c r="B21" s="78" t="s">
        <v>339</v>
      </c>
      <c r="C21" s="37">
        <v>2004</v>
      </c>
      <c r="D21" s="77">
        <v>0.67887323800613542</v>
      </c>
      <c r="E21" s="77">
        <v>0.63582401667228827</v>
      </c>
      <c r="G21" s="36" t="s">
        <v>340</v>
      </c>
      <c r="H21" s="36" t="s">
        <v>20</v>
      </c>
    </row>
    <row r="22" spans="2:8" x14ac:dyDescent="0.25">
      <c r="B22" s="78" t="s">
        <v>341</v>
      </c>
      <c r="C22" s="37">
        <v>2005</v>
      </c>
      <c r="D22" s="77">
        <v>0.7117970242652536</v>
      </c>
      <c r="E22" s="77">
        <v>0.66669264114904969</v>
      </c>
      <c r="G22" s="37">
        <v>2007</v>
      </c>
      <c r="H22" s="79">
        <v>2014.2</v>
      </c>
    </row>
    <row r="23" spans="2:8" x14ac:dyDescent="0.25">
      <c r="B23" s="78" t="s">
        <v>342</v>
      </c>
      <c r="C23" s="37">
        <v>2006</v>
      </c>
      <c r="D23" s="77">
        <v>0.74370516673231679</v>
      </c>
      <c r="E23" s="77">
        <v>0.69654651684965729</v>
      </c>
      <c r="G23" s="37">
        <v>2008</v>
      </c>
      <c r="H23" s="79">
        <v>2252.7199999999998</v>
      </c>
    </row>
    <row r="24" spans="2:8" x14ac:dyDescent="0.25">
      <c r="B24" s="78" t="s">
        <v>343</v>
      </c>
      <c r="C24" s="37">
        <v>2007</v>
      </c>
      <c r="D24" s="77">
        <v>0.78602365806794416</v>
      </c>
      <c r="E24" s="77">
        <v>0.73620836238287213</v>
      </c>
      <c r="G24" s="37">
        <v>2009</v>
      </c>
      <c r="H24" s="79">
        <v>2017.05</v>
      </c>
    </row>
    <row r="25" spans="2:8" ht="16.5" customHeight="1" x14ac:dyDescent="0.25">
      <c r="B25" s="78" t="s">
        <v>344</v>
      </c>
      <c r="C25" s="37">
        <v>2008</v>
      </c>
      <c r="D25" s="77">
        <v>0.8463698267125489</v>
      </c>
      <c r="E25" s="77">
        <v>0.79271055085852538</v>
      </c>
      <c r="G25" s="37">
        <v>2010</v>
      </c>
      <c r="H25" s="79">
        <v>1925.86</v>
      </c>
    </row>
    <row r="26" spans="2:8" ht="16.5" customHeight="1" x14ac:dyDescent="0.25">
      <c r="B26" s="78" t="s">
        <v>345</v>
      </c>
      <c r="C26" s="37">
        <v>2009</v>
      </c>
      <c r="D26" s="77">
        <v>0.86329722324679992</v>
      </c>
      <c r="E26" s="77">
        <v>0.80857910993666637</v>
      </c>
      <c r="G26" s="37">
        <v>2011</v>
      </c>
      <c r="H26" s="79">
        <v>1934.08</v>
      </c>
    </row>
    <row r="27" spans="2:8" ht="16.5" customHeight="1" x14ac:dyDescent="0.25">
      <c r="B27" s="78" t="s">
        <v>346</v>
      </c>
      <c r="C27" s="37">
        <v>2010</v>
      </c>
      <c r="D27" s="77">
        <v>0.89071960563228636</v>
      </c>
      <c r="E27" s="77">
        <v>0.83422091812528709</v>
      </c>
      <c r="G27" s="37">
        <v>2012</v>
      </c>
      <c r="H27" s="79">
        <v>1793.94</v>
      </c>
    </row>
    <row r="28" spans="2:8" ht="16.5" customHeight="1" x14ac:dyDescent="0.25">
      <c r="B28" s="78" t="s">
        <v>347</v>
      </c>
      <c r="C28" s="37">
        <v>2011</v>
      </c>
      <c r="D28" s="77">
        <v>0.92389730283941829</v>
      </c>
      <c r="E28" s="77">
        <v>0.86530222684284386</v>
      </c>
      <c r="G28" s="37">
        <v>2013</v>
      </c>
      <c r="H28" s="79">
        <v>1934.08</v>
      </c>
    </row>
    <row r="29" spans="2:8" ht="16.5" customHeight="1" x14ac:dyDescent="0.25">
      <c r="B29" s="78" t="s">
        <v>348</v>
      </c>
      <c r="C29" s="37">
        <v>2012</v>
      </c>
      <c r="D29" s="77">
        <v>0.94641074022997207</v>
      </c>
      <c r="E29" s="77">
        <v>0.88637532704264665</v>
      </c>
      <c r="G29" s="37">
        <v>2014</v>
      </c>
      <c r="H29" s="79">
        <v>2000.68</v>
      </c>
    </row>
    <row r="30" spans="2:8" ht="16.5" customHeight="1" x14ac:dyDescent="0.25">
      <c r="B30" s="78" t="s">
        <v>349</v>
      </c>
      <c r="C30" s="37">
        <v>2013</v>
      </c>
      <c r="D30" s="77">
        <v>0.96471382628056168</v>
      </c>
      <c r="E30" s="77">
        <v>0.90355162071653894</v>
      </c>
      <c r="G30" s="37">
        <v>2015</v>
      </c>
      <c r="H30" s="79">
        <v>2746.47</v>
      </c>
    </row>
    <row r="31" spans="2:8" ht="16.5" customHeight="1" x14ac:dyDescent="0.25">
      <c r="B31" s="78" t="s">
        <v>350</v>
      </c>
      <c r="C31" s="37">
        <v>2014</v>
      </c>
      <c r="D31" s="76">
        <v>1</v>
      </c>
      <c r="E31" s="77">
        <v>0.93660067483449194</v>
      </c>
    </row>
    <row r="32" spans="2:8" x14ac:dyDescent="0.25">
      <c r="B32" s="82" t="s">
        <v>265</v>
      </c>
      <c r="C32" s="37">
        <v>2015</v>
      </c>
      <c r="D32" s="76"/>
      <c r="E32" s="76">
        <v>1</v>
      </c>
    </row>
    <row r="42" spans="10:15" ht="40.5" customHeight="1" x14ac:dyDescent="0.25"/>
    <row r="44" spans="10:15" x14ac:dyDescent="0.25">
      <c r="J44" s="115" t="s">
        <v>267</v>
      </c>
      <c r="K44" s="115"/>
      <c r="L44" s="115"/>
      <c r="M44" s="115"/>
      <c r="N44" s="115"/>
      <c r="O44" s="115"/>
    </row>
    <row r="45" spans="10:15" x14ac:dyDescent="0.25">
      <c r="J45" s="115"/>
      <c r="K45" s="115"/>
      <c r="L45" s="115"/>
      <c r="M45" s="115"/>
      <c r="N45" s="115"/>
      <c r="O45" s="115"/>
    </row>
    <row r="46" spans="10:15" ht="14.1" customHeight="1" x14ac:dyDescent="0.25">
      <c r="J46" s="115"/>
      <c r="K46" s="115"/>
      <c r="L46" s="115"/>
      <c r="M46" s="115"/>
      <c r="N46" s="115"/>
      <c r="O46" s="115"/>
    </row>
    <row r="47" spans="10:15" ht="33.75" customHeight="1" x14ac:dyDescent="0.25">
      <c r="J47" s="115"/>
      <c r="K47" s="115"/>
      <c r="L47" s="115"/>
      <c r="M47" s="115"/>
      <c r="N47" s="115"/>
      <c r="O47" s="115"/>
    </row>
    <row r="48" spans="10:15" ht="36" customHeight="1" x14ac:dyDescent="0.25">
      <c r="J48" s="115"/>
      <c r="K48" s="115"/>
      <c r="L48" s="115"/>
      <c r="M48" s="115"/>
      <c r="N48" s="115"/>
      <c r="O48" s="115"/>
    </row>
    <row r="49" spans="2:15" x14ac:dyDescent="0.25">
      <c r="J49" s="115"/>
      <c r="K49" s="115"/>
      <c r="L49" s="115"/>
      <c r="M49" s="115"/>
      <c r="N49" s="115"/>
      <c r="O49" s="115"/>
    </row>
    <row r="50" spans="2:15" ht="21.95" customHeight="1" x14ac:dyDescent="0.25"/>
    <row r="51" spans="2:15" x14ac:dyDescent="0.25">
      <c r="J51" s="107" t="s">
        <v>118</v>
      </c>
      <c r="K51" s="108"/>
      <c r="L51" s="108"/>
      <c r="M51" s="108"/>
      <c r="N51" s="108"/>
      <c r="O51" s="109"/>
    </row>
    <row r="52" spans="2:15" ht="14.1" customHeight="1" x14ac:dyDescent="0.25">
      <c r="J52" s="110"/>
      <c r="K52" s="111"/>
      <c r="L52" s="111"/>
      <c r="M52" s="111"/>
      <c r="N52" s="111"/>
      <c r="O52" s="112"/>
    </row>
    <row r="55" spans="2:15" x14ac:dyDescent="0.25">
      <c r="B55" s="115" t="s">
        <v>351</v>
      </c>
      <c r="C55" s="115"/>
      <c r="D55" s="115"/>
      <c r="E55" s="115"/>
      <c r="F55" s="115"/>
      <c r="G55" s="115"/>
      <c r="H55" s="115"/>
      <c r="J55" s="61"/>
      <c r="K55" s="61"/>
    </row>
    <row r="56" spans="2:15" x14ac:dyDescent="0.25">
      <c r="B56" s="115"/>
      <c r="C56" s="115"/>
      <c r="D56" s="115"/>
      <c r="E56" s="115"/>
      <c r="F56" s="115"/>
      <c r="G56" s="115"/>
      <c r="H56" s="115"/>
      <c r="J56" s="61"/>
      <c r="K56" s="61"/>
    </row>
    <row r="57" spans="2:15" x14ac:dyDescent="0.25">
      <c r="B57" s="115"/>
      <c r="C57" s="115"/>
      <c r="D57" s="115"/>
      <c r="E57" s="115"/>
      <c r="F57" s="115"/>
      <c r="G57" s="115"/>
      <c r="H57" s="115"/>
      <c r="J57" s="44">
        <f>((M15-M13)/M13)</f>
        <v>-2.6482203812376579E-2</v>
      </c>
      <c r="K57" s="44">
        <f>((O15-O13)/O13)</f>
        <v>-2.6482203812376454E-2</v>
      </c>
    </row>
    <row r="58" spans="2:15" x14ac:dyDescent="0.25">
      <c r="B58" s="115"/>
      <c r="C58" s="115"/>
      <c r="D58" s="115"/>
      <c r="E58" s="115"/>
      <c r="F58" s="115"/>
      <c r="G58" s="115"/>
      <c r="H58" s="115"/>
      <c r="J58" s="44">
        <f>((M15-M14)/M14)</f>
        <v>-2.0950307265177125E-2</v>
      </c>
      <c r="K58" s="44">
        <f>((O15-O14)/O14)</f>
        <v>-2.0950307265177135E-2</v>
      </c>
    </row>
    <row r="59" spans="2:15" x14ac:dyDescent="0.25">
      <c r="B59" s="115"/>
      <c r="C59" s="115"/>
      <c r="D59" s="115"/>
      <c r="E59" s="115"/>
      <c r="F59" s="115"/>
      <c r="G59" s="115"/>
      <c r="H59" s="115"/>
      <c r="J59" s="44"/>
      <c r="K59" s="61"/>
    </row>
    <row r="60" spans="2:15" x14ac:dyDescent="0.25">
      <c r="B60" s="115"/>
      <c r="C60" s="115"/>
      <c r="D60" s="115"/>
      <c r="E60" s="115"/>
      <c r="F60" s="115"/>
      <c r="G60" s="115"/>
      <c r="H60" s="115"/>
      <c r="J60" s="61"/>
      <c r="K60" s="61"/>
    </row>
    <row r="63" spans="2:15" ht="22.5" customHeight="1" x14ac:dyDescent="0.25">
      <c r="B63" s="115" t="s">
        <v>268</v>
      </c>
      <c r="C63" s="115"/>
      <c r="D63" s="115"/>
      <c r="E63" s="115"/>
      <c r="F63" s="115"/>
      <c r="G63" s="115"/>
      <c r="H63" s="115"/>
    </row>
    <row r="64" spans="2:15" ht="22.5" customHeight="1" x14ac:dyDescent="0.25">
      <c r="B64" s="115"/>
      <c r="C64" s="115"/>
      <c r="D64" s="115"/>
      <c r="E64" s="115"/>
      <c r="F64" s="115"/>
      <c r="G64" s="115"/>
      <c r="H64" s="115"/>
    </row>
    <row r="74" ht="15" customHeight="1" x14ac:dyDescent="0.25"/>
    <row r="82" spans="10:15" ht="33.75" customHeight="1" x14ac:dyDescent="0.25"/>
    <row r="84" spans="10:15" x14ac:dyDescent="0.25">
      <c r="J84" s="45"/>
      <c r="K84" s="45"/>
      <c r="L84" s="45"/>
      <c r="M84" s="45"/>
      <c r="N84" s="45"/>
      <c r="O84" s="45"/>
    </row>
  </sheetData>
  <mergeCells count="9">
    <mergeCell ref="B63:H64"/>
    <mergeCell ref="B55:H60"/>
    <mergeCell ref="J44:O49"/>
    <mergeCell ref="J51:O52"/>
    <mergeCell ref="B2:J2"/>
    <mergeCell ref="B5:D5"/>
    <mergeCell ref="G20:H20"/>
    <mergeCell ref="M7:N7"/>
    <mergeCell ref="O7:P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61"/>
  <sheetViews>
    <sheetView workbookViewId="0">
      <selection activeCell="C54" sqref="C54:G54"/>
    </sheetView>
  </sheetViews>
  <sheetFormatPr baseColWidth="10" defaultColWidth="10.85546875" defaultRowHeight="15" x14ac:dyDescent="0.25"/>
  <cols>
    <col min="1" max="4" width="10.85546875" style="24"/>
    <col min="5" max="5" width="43" style="24" bestFit="1" customWidth="1"/>
    <col min="6" max="6" width="12.140625" style="24" bestFit="1" customWidth="1"/>
    <col min="7" max="7" width="22" style="24" bestFit="1" customWidth="1"/>
    <col min="8" max="8" width="10.85546875" style="24"/>
    <col min="9" max="9" width="10.28515625" style="24" bestFit="1" customWidth="1"/>
    <col min="10" max="10" width="15.28515625" style="24" bestFit="1" customWidth="1"/>
    <col min="11" max="11" width="43.28515625" style="24" bestFit="1" customWidth="1"/>
    <col min="12" max="12" width="13.28515625" style="24" bestFit="1" customWidth="1"/>
    <col min="13" max="13" width="17.85546875" style="24" bestFit="1" customWidth="1"/>
    <col min="14" max="16384" width="10.85546875" style="24"/>
  </cols>
  <sheetData>
    <row r="2" spans="3:7" x14ac:dyDescent="0.25">
      <c r="C2" s="106" t="s">
        <v>352</v>
      </c>
      <c r="D2" s="106"/>
      <c r="E2" s="106"/>
      <c r="F2" s="106"/>
      <c r="G2" s="106"/>
    </row>
    <row r="4" spans="3:7" x14ac:dyDescent="0.25">
      <c r="C4" s="80" t="s">
        <v>353</v>
      </c>
      <c r="D4" s="80" t="s">
        <v>65</v>
      </c>
      <c r="E4" s="80" t="s">
        <v>66</v>
      </c>
      <c r="F4" s="80" t="s">
        <v>354</v>
      </c>
      <c r="G4" s="80" t="s">
        <v>355</v>
      </c>
    </row>
    <row r="5" spans="3:7" s="61" customFormat="1" x14ac:dyDescent="0.25">
      <c r="C5" s="81">
        <v>2015</v>
      </c>
      <c r="D5" s="88">
        <v>1</v>
      </c>
      <c r="E5" s="88" t="s">
        <v>269</v>
      </c>
      <c r="F5" s="89">
        <v>4374998</v>
      </c>
      <c r="G5" s="89">
        <v>41097367552</v>
      </c>
    </row>
    <row r="6" spans="3:7" s="61" customFormat="1" x14ac:dyDescent="0.25">
      <c r="C6" s="81">
        <v>2015</v>
      </c>
      <c r="D6" s="88">
        <v>2</v>
      </c>
      <c r="E6" s="88" t="s">
        <v>270</v>
      </c>
      <c r="F6" s="89">
        <v>3147060</v>
      </c>
      <c r="G6" s="89">
        <v>27729911808</v>
      </c>
    </row>
    <row r="7" spans="3:7" s="61" customFormat="1" x14ac:dyDescent="0.25">
      <c r="C7" s="81">
        <v>2015</v>
      </c>
      <c r="D7" s="88">
        <v>3</v>
      </c>
      <c r="E7" s="88" t="s">
        <v>271</v>
      </c>
      <c r="F7" s="89">
        <v>2481292</v>
      </c>
      <c r="G7" s="89">
        <v>23637856256</v>
      </c>
    </row>
    <row r="8" spans="3:7" s="61" customFormat="1" x14ac:dyDescent="0.25">
      <c r="C8" s="81">
        <v>2015</v>
      </c>
      <c r="D8" s="88">
        <v>4</v>
      </c>
      <c r="E8" s="88" t="s">
        <v>272</v>
      </c>
      <c r="F8" s="89">
        <v>2318760</v>
      </c>
      <c r="G8" s="89">
        <v>19080947712</v>
      </c>
    </row>
    <row r="9" spans="3:7" s="61" customFormat="1" x14ac:dyDescent="0.25">
      <c r="C9" s="81">
        <v>2015</v>
      </c>
      <c r="D9" s="88">
        <v>5</v>
      </c>
      <c r="E9" s="88" t="s">
        <v>273</v>
      </c>
      <c r="F9" s="89">
        <v>1856701</v>
      </c>
      <c r="G9" s="89">
        <v>17845583872</v>
      </c>
    </row>
    <row r="10" spans="3:7" x14ac:dyDescent="0.25">
      <c r="C10" s="81">
        <v>2014</v>
      </c>
      <c r="D10" s="88">
        <v>1</v>
      </c>
      <c r="E10" s="88" t="s">
        <v>116</v>
      </c>
      <c r="F10" s="89">
        <v>1896827</v>
      </c>
      <c r="G10" s="89">
        <v>18549993472</v>
      </c>
    </row>
    <row r="11" spans="3:7" x14ac:dyDescent="0.25">
      <c r="C11" s="81">
        <v>2014</v>
      </c>
      <c r="D11" s="88">
        <v>2</v>
      </c>
      <c r="E11" s="88" t="s">
        <v>107</v>
      </c>
      <c r="F11" s="89">
        <v>2153025</v>
      </c>
      <c r="G11" s="89">
        <v>18483929088</v>
      </c>
    </row>
    <row r="12" spans="3:7" x14ac:dyDescent="0.25">
      <c r="C12" s="81">
        <v>2014</v>
      </c>
      <c r="D12" s="88">
        <v>3</v>
      </c>
      <c r="E12" s="88" t="s">
        <v>108</v>
      </c>
      <c r="F12" s="89">
        <v>1918897</v>
      </c>
      <c r="G12" s="89">
        <v>16695351296</v>
      </c>
    </row>
    <row r="13" spans="3:7" x14ac:dyDescent="0.25">
      <c r="C13" s="81">
        <v>2014</v>
      </c>
      <c r="D13" s="88">
        <v>4</v>
      </c>
      <c r="E13" s="88" t="s">
        <v>63</v>
      </c>
      <c r="F13" s="89">
        <v>1373577</v>
      </c>
      <c r="G13" s="89">
        <v>12238997504</v>
      </c>
    </row>
    <row r="14" spans="3:7" x14ac:dyDescent="0.25">
      <c r="C14" s="81">
        <v>2014</v>
      </c>
      <c r="D14" s="88">
        <v>5</v>
      </c>
      <c r="E14" s="88" t="s">
        <v>117</v>
      </c>
      <c r="F14" s="89">
        <v>1314468</v>
      </c>
      <c r="G14" s="89">
        <v>11630708736</v>
      </c>
    </row>
    <row r="15" spans="3:7" x14ac:dyDescent="0.25">
      <c r="C15" s="81">
        <v>2013</v>
      </c>
      <c r="D15" s="88">
        <v>1</v>
      </c>
      <c r="E15" s="88" t="s">
        <v>58</v>
      </c>
      <c r="F15" s="89">
        <v>2313423</v>
      </c>
      <c r="G15" s="89">
        <v>18906906624</v>
      </c>
    </row>
    <row r="16" spans="3:7" x14ac:dyDescent="0.25">
      <c r="C16" s="81">
        <v>2013</v>
      </c>
      <c r="D16" s="88">
        <v>2</v>
      </c>
      <c r="E16" s="88" t="s">
        <v>59</v>
      </c>
      <c r="F16" s="89">
        <v>1870526</v>
      </c>
      <c r="G16" s="89">
        <v>17362929664</v>
      </c>
    </row>
    <row r="17" spans="3:7" x14ac:dyDescent="0.25">
      <c r="C17" s="81">
        <v>2013</v>
      </c>
      <c r="D17" s="88">
        <v>3</v>
      </c>
      <c r="E17" s="88" t="s">
        <v>60</v>
      </c>
      <c r="F17" s="89">
        <v>1754373</v>
      </c>
      <c r="G17" s="89">
        <v>14946070528</v>
      </c>
    </row>
    <row r="18" spans="3:7" x14ac:dyDescent="0.25">
      <c r="C18" s="81">
        <v>2013</v>
      </c>
      <c r="D18" s="88">
        <v>4</v>
      </c>
      <c r="E18" s="88" t="s">
        <v>61</v>
      </c>
      <c r="F18" s="89">
        <v>2064688</v>
      </c>
      <c r="G18" s="89">
        <v>14847719424</v>
      </c>
    </row>
    <row r="19" spans="3:7" x14ac:dyDescent="0.25">
      <c r="C19" s="81">
        <v>2013</v>
      </c>
      <c r="D19" s="88">
        <v>5</v>
      </c>
      <c r="E19" s="88" t="s">
        <v>62</v>
      </c>
      <c r="F19" s="89">
        <v>1473125</v>
      </c>
      <c r="G19" s="89">
        <v>12496789504</v>
      </c>
    </row>
    <row r="20" spans="3:7" x14ac:dyDescent="0.25">
      <c r="C20" s="81">
        <v>2012</v>
      </c>
      <c r="D20" s="81">
        <v>1</v>
      </c>
      <c r="E20" s="81" t="s">
        <v>53</v>
      </c>
      <c r="F20" s="21">
        <v>2955343</v>
      </c>
      <c r="G20" s="21">
        <v>25231196160</v>
      </c>
    </row>
    <row r="21" spans="3:7" x14ac:dyDescent="0.25">
      <c r="C21" s="81">
        <v>2012</v>
      </c>
      <c r="D21" s="81">
        <v>2</v>
      </c>
      <c r="E21" s="81" t="s">
        <v>54</v>
      </c>
      <c r="F21" s="21">
        <v>2240703</v>
      </c>
      <c r="G21" s="21">
        <v>20236920832</v>
      </c>
    </row>
    <row r="22" spans="3:7" x14ac:dyDescent="0.25">
      <c r="C22" s="81">
        <v>2012</v>
      </c>
      <c r="D22" s="81">
        <v>3</v>
      </c>
      <c r="E22" s="81" t="s">
        <v>55</v>
      </c>
      <c r="F22" s="21">
        <v>1779331</v>
      </c>
      <c r="G22" s="21">
        <v>15031468032</v>
      </c>
    </row>
    <row r="23" spans="3:7" x14ac:dyDescent="0.25">
      <c r="C23" s="81">
        <v>2012</v>
      </c>
      <c r="D23" s="81">
        <v>4</v>
      </c>
      <c r="E23" s="81" t="s">
        <v>56</v>
      </c>
      <c r="F23" s="21">
        <v>1791146</v>
      </c>
      <c r="G23" s="21">
        <v>13163436032</v>
      </c>
    </row>
    <row r="24" spans="3:7" x14ac:dyDescent="0.25">
      <c r="C24" s="81">
        <v>2012</v>
      </c>
      <c r="D24" s="81">
        <v>5</v>
      </c>
      <c r="E24" s="81" t="s">
        <v>57</v>
      </c>
      <c r="F24" s="21">
        <v>1707937</v>
      </c>
      <c r="G24" s="21">
        <v>11878050816</v>
      </c>
    </row>
    <row r="25" spans="3:7" x14ac:dyDescent="0.25">
      <c r="C25" s="81">
        <v>2011</v>
      </c>
      <c r="D25" s="81">
        <v>1</v>
      </c>
      <c r="E25" s="81" t="s">
        <v>48</v>
      </c>
      <c r="F25" s="21">
        <v>1894025</v>
      </c>
      <c r="G25" s="21">
        <v>15709212672</v>
      </c>
    </row>
    <row r="26" spans="3:7" x14ac:dyDescent="0.25">
      <c r="C26" s="81">
        <v>2011</v>
      </c>
      <c r="D26" s="81">
        <v>2</v>
      </c>
      <c r="E26" s="81" t="s">
        <v>49</v>
      </c>
      <c r="F26" s="21">
        <v>1723805</v>
      </c>
      <c r="G26" s="21">
        <v>15004496896</v>
      </c>
    </row>
    <row r="27" spans="3:7" x14ac:dyDescent="0.25">
      <c r="C27" s="81">
        <v>2011</v>
      </c>
      <c r="D27" s="81">
        <v>3</v>
      </c>
      <c r="E27" s="81" t="s">
        <v>50</v>
      </c>
      <c r="F27" s="21">
        <v>1409495</v>
      </c>
      <c r="G27" s="21">
        <v>12592761856</v>
      </c>
    </row>
    <row r="28" spans="3:7" x14ac:dyDescent="0.25">
      <c r="C28" s="81">
        <v>2011</v>
      </c>
      <c r="D28" s="81">
        <v>4</v>
      </c>
      <c r="E28" s="81" t="s">
        <v>51</v>
      </c>
      <c r="F28" s="21">
        <v>1326835</v>
      </c>
      <c r="G28" s="21">
        <v>11574258688</v>
      </c>
    </row>
    <row r="29" spans="3:7" x14ac:dyDescent="0.25">
      <c r="C29" s="81">
        <v>2011</v>
      </c>
      <c r="D29" s="81">
        <v>5</v>
      </c>
      <c r="E29" s="81" t="s">
        <v>52</v>
      </c>
      <c r="F29" s="21">
        <v>1286150</v>
      </c>
      <c r="G29" s="21">
        <v>11007804416</v>
      </c>
    </row>
    <row r="30" spans="3:7" x14ac:dyDescent="0.25">
      <c r="C30" s="81">
        <v>2010</v>
      </c>
      <c r="D30" s="81">
        <v>1</v>
      </c>
      <c r="E30" s="81" t="s">
        <v>43</v>
      </c>
      <c r="F30" s="21">
        <v>2156531</v>
      </c>
      <c r="G30" s="21">
        <v>19308816384</v>
      </c>
    </row>
    <row r="31" spans="3:7" x14ac:dyDescent="0.25">
      <c r="C31" s="81">
        <v>2010</v>
      </c>
      <c r="D31" s="81">
        <v>2</v>
      </c>
      <c r="E31" s="81" t="s">
        <v>44</v>
      </c>
      <c r="F31" s="21">
        <v>1838589</v>
      </c>
      <c r="G31" s="21">
        <v>19084625920</v>
      </c>
    </row>
    <row r="32" spans="3:7" x14ac:dyDescent="0.25">
      <c r="C32" s="81">
        <v>2010</v>
      </c>
      <c r="D32" s="81">
        <v>3</v>
      </c>
      <c r="E32" s="81" t="s">
        <v>45</v>
      </c>
      <c r="F32" s="21">
        <v>1517848</v>
      </c>
      <c r="G32" s="21">
        <v>13350737920</v>
      </c>
    </row>
    <row r="33" spans="3:7" x14ac:dyDescent="0.25">
      <c r="C33" s="81">
        <v>2010</v>
      </c>
      <c r="D33" s="81">
        <v>4</v>
      </c>
      <c r="E33" s="81" t="s">
        <v>46</v>
      </c>
      <c r="F33" s="21">
        <v>1392201</v>
      </c>
      <c r="G33" s="21">
        <v>12303367168</v>
      </c>
    </row>
    <row r="34" spans="3:7" x14ac:dyDescent="0.25">
      <c r="C34" s="81">
        <v>2010</v>
      </c>
      <c r="D34" s="81">
        <v>5</v>
      </c>
      <c r="E34" s="81" t="s">
        <v>47</v>
      </c>
      <c r="F34" s="21">
        <v>1198732</v>
      </c>
      <c r="G34" s="21">
        <v>11035388928</v>
      </c>
    </row>
    <row r="35" spans="3:7" x14ac:dyDescent="0.25">
      <c r="C35" s="81">
        <v>2009</v>
      </c>
      <c r="D35" s="81">
        <v>1</v>
      </c>
      <c r="E35" s="81" t="s">
        <v>38</v>
      </c>
      <c r="F35" s="21">
        <v>2035362</v>
      </c>
      <c r="G35" s="21">
        <v>16088907776</v>
      </c>
    </row>
    <row r="36" spans="3:7" x14ac:dyDescent="0.25">
      <c r="C36" s="81">
        <v>2009</v>
      </c>
      <c r="D36" s="81">
        <v>2</v>
      </c>
      <c r="E36" s="81" t="s">
        <v>39</v>
      </c>
      <c r="F36" s="21">
        <v>1222254</v>
      </c>
      <c r="G36" s="21">
        <v>10267446272</v>
      </c>
    </row>
    <row r="37" spans="3:7" x14ac:dyDescent="0.25">
      <c r="C37" s="81">
        <v>2009</v>
      </c>
      <c r="D37" s="81">
        <v>3</v>
      </c>
      <c r="E37" s="81" t="s">
        <v>40</v>
      </c>
      <c r="F37" s="21">
        <v>1335566</v>
      </c>
      <c r="G37" s="21">
        <v>8249166336</v>
      </c>
    </row>
    <row r="38" spans="3:7" x14ac:dyDescent="0.25">
      <c r="C38" s="81">
        <v>2009</v>
      </c>
      <c r="D38" s="81">
        <v>4</v>
      </c>
      <c r="E38" s="81" t="s">
        <v>41</v>
      </c>
      <c r="F38" s="21">
        <v>824141</v>
      </c>
      <c r="G38" s="21">
        <v>6004150272</v>
      </c>
    </row>
    <row r="39" spans="3:7" x14ac:dyDescent="0.25">
      <c r="C39" s="81">
        <v>2009</v>
      </c>
      <c r="D39" s="81">
        <v>5</v>
      </c>
      <c r="E39" s="81" t="s">
        <v>42</v>
      </c>
      <c r="F39" s="21">
        <v>849056</v>
      </c>
      <c r="G39" s="21">
        <v>5918112768</v>
      </c>
    </row>
    <row r="40" spans="3:7" x14ac:dyDescent="0.25">
      <c r="C40" s="81">
        <v>2008</v>
      </c>
      <c r="D40" s="81">
        <v>1</v>
      </c>
      <c r="E40" s="81" t="s">
        <v>356</v>
      </c>
      <c r="F40" s="21">
        <v>931245</v>
      </c>
      <c r="G40" s="21">
        <v>7285578240</v>
      </c>
    </row>
    <row r="41" spans="3:7" x14ac:dyDescent="0.25">
      <c r="C41" s="81">
        <v>2008</v>
      </c>
      <c r="D41" s="81">
        <v>2</v>
      </c>
      <c r="E41" s="81" t="s">
        <v>34</v>
      </c>
      <c r="F41" s="21">
        <v>944789</v>
      </c>
      <c r="G41" s="21">
        <v>7093413376</v>
      </c>
    </row>
    <row r="42" spans="3:7" x14ac:dyDescent="0.25">
      <c r="C42" s="81">
        <v>2008</v>
      </c>
      <c r="D42" s="81">
        <v>3</v>
      </c>
      <c r="E42" s="81" t="s">
        <v>35</v>
      </c>
      <c r="F42" s="21">
        <v>827091</v>
      </c>
      <c r="G42" s="21">
        <v>5764035072</v>
      </c>
    </row>
    <row r="43" spans="3:7" x14ac:dyDescent="0.25">
      <c r="C43" s="81">
        <v>2008</v>
      </c>
      <c r="D43" s="81">
        <v>4</v>
      </c>
      <c r="E43" s="81" t="s">
        <v>36</v>
      </c>
      <c r="F43" s="21">
        <v>818733</v>
      </c>
      <c r="G43" s="21">
        <v>5736333824</v>
      </c>
    </row>
    <row r="44" spans="3:7" x14ac:dyDescent="0.25">
      <c r="C44" s="81">
        <v>2008</v>
      </c>
      <c r="D44" s="81">
        <v>5</v>
      </c>
      <c r="E44" s="81" t="s">
        <v>37</v>
      </c>
      <c r="F44" s="21">
        <v>765749</v>
      </c>
      <c r="G44" s="21">
        <v>5376949760</v>
      </c>
    </row>
    <row r="45" spans="3:7" x14ac:dyDescent="0.25">
      <c r="C45" s="81">
        <v>2007</v>
      </c>
      <c r="D45" s="81">
        <v>1</v>
      </c>
      <c r="E45" s="81" t="s">
        <v>28</v>
      </c>
      <c r="F45" s="21">
        <v>1102298</v>
      </c>
      <c r="G45" s="21">
        <v>7742675456</v>
      </c>
    </row>
    <row r="46" spans="3:7" x14ac:dyDescent="0.25">
      <c r="C46" s="81">
        <v>2007</v>
      </c>
      <c r="D46" s="81">
        <v>2</v>
      </c>
      <c r="E46" s="81" t="s">
        <v>29</v>
      </c>
      <c r="F46" s="21">
        <v>1043491</v>
      </c>
      <c r="G46" s="21">
        <v>7407058432</v>
      </c>
    </row>
    <row r="47" spans="3:7" x14ac:dyDescent="0.25">
      <c r="C47" s="81">
        <v>2007</v>
      </c>
      <c r="D47" s="81">
        <v>3</v>
      </c>
      <c r="E47" s="81" t="s">
        <v>30</v>
      </c>
      <c r="F47" s="21">
        <v>1015204</v>
      </c>
      <c r="G47" s="21">
        <v>7204179968</v>
      </c>
    </row>
    <row r="48" spans="3:7" x14ac:dyDescent="0.25">
      <c r="C48" s="81">
        <v>2007</v>
      </c>
      <c r="D48" s="81">
        <v>4</v>
      </c>
      <c r="E48" s="81" t="s">
        <v>31</v>
      </c>
      <c r="F48" s="21">
        <v>884838</v>
      </c>
      <c r="G48" s="21">
        <v>6298056704</v>
      </c>
    </row>
    <row r="49" spans="3:7" x14ac:dyDescent="0.25">
      <c r="C49" s="81">
        <v>2007</v>
      </c>
      <c r="D49" s="81">
        <v>5</v>
      </c>
      <c r="E49" s="81" t="s">
        <v>32</v>
      </c>
      <c r="F49" s="21">
        <v>833621</v>
      </c>
      <c r="G49" s="21">
        <v>5986207232</v>
      </c>
    </row>
    <row r="51" spans="3:7" x14ac:dyDescent="0.25">
      <c r="C51" s="115" t="s">
        <v>219</v>
      </c>
      <c r="D51" s="116"/>
      <c r="E51" s="116"/>
      <c r="F51" s="116"/>
      <c r="G51" s="116"/>
    </row>
    <row r="52" spans="3:7" x14ac:dyDescent="0.25">
      <c r="C52" s="116"/>
      <c r="D52" s="116"/>
      <c r="E52" s="116"/>
      <c r="F52" s="116"/>
      <c r="G52" s="116"/>
    </row>
    <row r="54" spans="3:7" ht="108" customHeight="1" x14ac:dyDescent="0.25">
      <c r="C54" s="120" t="s">
        <v>220</v>
      </c>
      <c r="D54" s="121"/>
      <c r="E54" s="121"/>
      <c r="F54" s="121"/>
      <c r="G54" s="121"/>
    </row>
    <row r="61" spans="3:7" x14ac:dyDescent="0.25">
      <c r="E61" s="24" t="s">
        <v>109</v>
      </c>
    </row>
  </sheetData>
  <sortState ref="C5:G44">
    <sortCondition descending="1" ref="C5:C44"/>
  </sortState>
  <mergeCells count="3">
    <mergeCell ref="C51:G52"/>
    <mergeCell ref="C2:G2"/>
    <mergeCell ref="C54:G54"/>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62"/>
  <sheetViews>
    <sheetView zoomScale="85" zoomScaleNormal="85" zoomScalePageLayoutView="85" workbookViewId="0">
      <selection activeCell="B57" sqref="B57:F62"/>
    </sheetView>
  </sheetViews>
  <sheetFormatPr baseColWidth="10" defaultColWidth="10.85546875" defaultRowHeight="15" x14ac:dyDescent="0.25"/>
  <cols>
    <col min="1" max="3" width="10.85546875" style="24"/>
    <col min="4" max="4" width="33.42578125" style="24" bestFit="1" customWidth="1"/>
    <col min="5" max="6" width="16.42578125" style="24" customWidth="1"/>
    <col min="7" max="7" width="16.85546875" style="24" bestFit="1" customWidth="1"/>
    <col min="8" max="10" width="10.85546875" style="24"/>
    <col min="11" max="11" width="30.7109375" style="24" bestFit="1" customWidth="1"/>
    <col min="12" max="12" width="26.42578125" style="24" customWidth="1"/>
    <col min="13" max="13" width="16.85546875" style="24" bestFit="1" customWidth="1"/>
    <col min="14" max="14" width="14.140625" style="24" bestFit="1" customWidth="1"/>
    <col min="15" max="15" width="13.140625" style="24" bestFit="1" customWidth="1"/>
    <col min="16" max="16384" width="10.85546875" style="24"/>
  </cols>
  <sheetData>
    <row r="3" spans="2:9" x14ac:dyDescent="0.25">
      <c r="B3" s="106" t="s">
        <v>357</v>
      </c>
      <c r="C3" s="106"/>
      <c r="D3" s="106"/>
      <c r="E3" s="106"/>
      <c r="F3" s="106"/>
      <c r="G3" s="106"/>
    </row>
    <row r="4" spans="2:9" x14ac:dyDescent="0.25">
      <c r="B4" s="46"/>
      <c r="C4" s="46"/>
      <c r="D4" s="46"/>
      <c r="E4" s="46"/>
      <c r="F4" s="46"/>
      <c r="G4" s="46"/>
    </row>
    <row r="5" spans="2:9" ht="25.5" x14ac:dyDescent="0.25">
      <c r="B5" s="84" t="s">
        <v>358</v>
      </c>
      <c r="C5" s="84" t="s">
        <v>101</v>
      </c>
      <c r="D5" s="84" t="s">
        <v>359</v>
      </c>
      <c r="E5" s="84" t="s">
        <v>102</v>
      </c>
      <c r="F5" s="84" t="s">
        <v>360</v>
      </c>
      <c r="G5" s="84" t="s">
        <v>361</v>
      </c>
    </row>
    <row r="6" spans="2:9" s="61" customFormat="1" x14ac:dyDescent="0.25">
      <c r="B6" s="81">
        <v>2015</v>
      </c>
      <c r="C6" s="81">
        <v>1</v>
      </c>
      <c r="D6" s="85" t="s">
        <v>274</v>
      </c>
      <c r="E6" s="81">
        <v>16</v>
      </c>
      <c r="F6" s="21">
        <v>7980364288</v>
      </c>
      <c r="G6" s="21">
        <v>1132960</v>
      </c>
    </row>
    <row r="7" spans="2:9" s="61" customFormat="1" x14ac:dyDescent="0.25">
      <c r="B7" s="81">
        <v>2015</v>
      </c>
      <c r="C7" s="81">
        <v>2</v>
      </c>
      <c r="D7" s="85" t="s">
        <v>362</v>
      </c>
      <c r="E7" s="81">
        <v>36</v>
      </c>
      <c r="F7" s="21">
        <v>4174100224</v>
      </c>
      <c r="G7" s="21">
        <v>550929</v>
      </c>
    </row>
    <row r="8" spans="2:9" s="61" customFormat="1" x14ac:dyDescent="0.25">
      <c r="B8" s="81">
        <v>2015</v>
      </c>
      <c r="C8" s="81">
        <v>3</v>
      </c>
      <c r="D8" s="85" t="s">
        <v>363</v>
      </c>
      <c r="E8" s="81">
        <v>40</v>
      </c>
      <c r="F8" s="21">
        <v>3069216768</v>
      </c>
      <c r="G8" s="21">
        <v>452519</v>
      </c>
    </row>
    <row r="9" spans="2:9" s="61" customFormat="1" x14ac:dyDescent="0.25">
      <c r="B9" s="81">
        <v>2015</v>
      </c>
      <c r="C9" s="81">
        <v>4</v>
      </c>
      <c r="D9" s="85" t="s">
        <v>364</v>
      </c>
      <c r="E9" s="81">
        <v>51</v>
      </c>
      <c r="F9" s="21">
        <v>2084304384</v>
      </c>
      <c r="G9" s="21">
        <v>301990</v>
      </c>
    </row>
    <row r="10" spans="2:9" s="61" customFormat="1" x14ac:dyDescent="0.25">
      <c r="B10" s="81">
        <v>2015</v>
      </c>
      <c r="C10" s="81">
        <v>5</v>
      </c>
      <c r="D10" s="85" t="s">
        <v>365</v>
      </c>
      <c r="E10" s="81">
        <v>69</v>
      </c>
      <c r="F10" s="21">
        <v>1142923776</v>
      </c>
      <c r="G10" s="21">
        <v>177150</v>
      </c>
    </row>
    <row r="11" spans="2:9" x14ac:dyDescent="0.25">
      <c r="B11" s="81">
        <v>2014</v>
      </c>
      <c r="C11" s="81">
        <v>1</v>
      </c>
      <c r="D11" s="85" t="s">
        <v>119</v>
      </c>
      <c r="E11" s="81">
        <v>31</v>
      </c>
      <c r="F11" s="21">
        <v>505314</v>
      </c>
      <c r="G11" s="21">
        <v>3782737152</v>
      </c>
    </row>
    <row r="12" spans="2:9" x14ac:dyDescent="0.25">
      <c r="B12" s="81">
        <v>2014</v>
      </c>
      <c r="C12" s="81">
        <v>2</v>
      </c>
      <c r="D12" s="85" t="s">
        <v>366</v>
      </c>
      <c r="E12" s="81">
        <v>35</v>
      </c>
      <c r="F12" s="21">
        <v>460431</v>
      </c>
      <c r="G12" s="21">
        <v>3097933568</v>
      </c>
    </row>
    <row r="13" spans="2:9" x14ac:dyDescent="0.25">
      <c r="B13" s="81">
        <v>2014</v>
      </c>
      <c r="C13" s="81">
        <v>3</v>
      </c>
      <c r="D13" s="85" t="s">
        <v>367</v>
      </c>
      <c r="E13" s="81">
        <v>38</v>
      </c>
      <c r="F13" s="21">
        <v>395380</v>
      </c>
      <c r="G13" s="21">
        <v>2813792768</v>
      </c>
    </row>
    <row r="14" spans="2:9" x14ac:dyDescent="0.25">
      <c r="B14" s="81">
        <v>2014</v>
      </c>
      <c r="C14" s="81">
        <v>4</v>
      </c>
      <c r="D14" s="85" t="s">
        <v>368</v>
      </c>
      <c r="E14" s="81">
        <v>48</v>
      </c>
      <c r="F14" s="21">
        <v>298939</v>
      </c>
      <c r="G14" s="21">
        <v>2208682240</v>
      </c>
      <c r="H14" s="86"/>
      <c r="I14" s="86"/>
    </row>
    <row r="15" spans="2:9" x14ac:dyDescent="0.25">
      <c r="B15" s="81">
        <v>2014</v>
      </c>
      <c r="C15" s="81">
        <v>5</v>
      </c>
      <c r="D15" s="85" t="s">
        <v>369</v>
      </c>
      <c r="E15" s="81">
        <v>75</v>
      </c>
      <c r="F15" s="21">
        <v>136370</v>
      </c>
      <c r="G15" s="21">
        <v>981555520</v>
      </c>
    </row>
    <row r="16" spans="2:9" x14ac:dyDescent="0.25">
      <c r="B16" s="81">
        <v>2013</v>
      </c>
      <c r="C16" s="81">
        <v>1</v>
      </c>
      <c r="D16" s="85" t="s">
        <v>370</v>
      </c>
      <c r="E16" s="81">
        <v>15</v>
      </c>
      <c r="F16" s="21">
        <v>952825</v>
      </c>
      <c r="G16" s="21">
        <v>6591439360</v>
      </c>
    </row>
    <row r="17" spans="2:7" x14ac:dyDescent="0.25">
      <c r="B17" s="81">
        <v>2013</v>
      </c>
      <c r="C17" s="81">
        <v>2</v>
      </c>
      <c r="D17" s="85" t="s">
        <v>371</v>
      </c>
      <c r="E17" s="81">
        <v>43</v>
      </c>
      <c r="F17" s="21">
        <v>259026</v>
      </c>
      <c r="G17" s="21">
        <v>1845342592</v>
      </c>
    </row>
    <row r="18" spans="2:7" x14ac:dyDescent="0.25">
      <c r="B18" s="81">
        <v>2013</v>
      </c>
      <c r="C18" s="81">
        <v>3</v>
      </c>
      <c r="D18" s="85" t="s">
        <v>372</v>
      </c>
      <c r="E18" s="81">
        <v>52</v>
      </c>
      <c r="F18" s="21">
        <v>160588</v>
      </c>
      <c r="G18" s="21">
        <v>1214589184</v>
      </c>
    </row>
    <row r="19" spans="2:7" x14ac:dyDescent="0.25">
      <c r="B19" s="81">
        <v>2013</v>
      </c>
      <c r="C19" s="81">
        <v>4</v>
      </c>
      <c r="D19" s="85" t="s">
        <v>373</v>
      </c>
      <c r="E19" s="81">
        <v>56</v>
      </c>
      <c r="F19" s="21">
        <v>154713</v>
      </c>
      <c r="G19" s="21">
        <v>1163542784</v>
      </c>
    </row>
    <row r="20" spans="2:7" x14ac:dyDescent="0.25">
      <c r="B20" s="81">
        <v>2013</v>
      </c>
      <c r="C20" s="81">
        <v>5</v>
      </c>
      <c r="D20" s="85" t="s">
        <v>374</v>
      </c>
      <c r="E20" s="81">
        <v>68</v>
      </c>
      <c r="F20" s="21">
        <v>101491</v>
      </c>
      <c r="G20" s="21">
        <v>770127680</v>
      </c>
    </row>
    <row r="21" spans="2:7" x14ac:dyDescent="0.25">
      <c r="B21" s="81">
        <v>2012</v>
      </c>
      <c r="C21" s="81">
        <v>1</v>
      </c>
      <c r="D21" s="85" t="s">
        <v>375</v>
      </c>
      <c r="E21" s="81">
        <v>18</v>
      </c>
      <c r="F21" s="21">
        <v>612469</v>
      </c>
      <c r="G21" s="21">
        <v>4310593536</v>
      </c>
    </row>
    <row r="22" spans="2:7" x14ac:dyDescent="0.25">
      <c r="B22" s="81">
        <v>2012</v>
      </c>
      <c r="C22" s="81">
        <v>2</v>
      </c>
      <c r="D22" s="85" t="s">
        <v>376</v>
      </c>
      <c r="E22" s="81">
        <v>20</v>
      </c>
      <c r="F22" s="21">
        <v>613551</v>
      </c>
      <c r="G22" s="21">
        <v>4154520576</v>
      </c>
    </row>
    <row r="23" spans="2:7" x14ac:dyDescent="0.25">
      <c r="B23" s="81">
        <v>2012</v>
      </c>
      <c r="C23" s="81">
        <v>3</v>
      </c>
      <c r="D23" s="85" t="s">
        <v>377</v>
      </c>
      <c r="E23" s="81">
        <v>28</v>
      </c>
      <c r="F23" s="21">
        <v>446789</v>
      </c>
      <c r="G23" s="21">
        <v>3262713600</v>
      </c>
    </row>
    <row r="24" spans="2:7" x14ac:dyDescent="0.25">
      <c r="B24" s="81">
        <v>2012</v>
      </c>
      <c r="C24" s="81">
        <v>4</v>
      </c>
      <c r="D24" s="85" t="s">
        <v>378</v>
      </c>
      <c r="E24" s="81">
        <v>41</v>
      </c>
      <c r="F24" s="21">
        <v>302878</v>
      </c>
      <c r="G24" s="21">
        <v>2222767104</v>
      </c>
    </row>
    <row r="25" spans="2:7" x14ac:dyDescent="0.25">
      <c r="B25" s="81">
        <v>2012</v>
      </c>
      <c r="C25" s="81">
        <v>5</v>
      </c>
      <c r="D25" s="85" t="s">
        <v>379</v>
      </c>
      <c r="E25" s="81">
        <v>50</v>
      </c>
      <c r="F25" s="21">
        <v>231296</v>
      </c>
      <c r="G25" s="21">
        <v>1580737408</v>
      </c>
    </row>
    <row r="26" spans="2:7" x14ac:dyDescent="0.25">
      <c r="B26" s="81">
        <v>2011</v>
      </c>
      <c r="C26" s="81">
        <v>1</v>
      </c>
      <c r="D26" s="85" t="s">
        <v>380</v>
      </c>
      <c r="E26" s="81">
        <v>10</v>
      </c>
      <c r="F26" s="21">
        <v>1189607</v>
      </c>
      <c r="G26" s="21">
        <v>7949123584</v>
      </c>
    </row>
    <row r="27" spans="2:7" x14ac:dyDescent="0.25">
      <c r="B27" s="81">
        <v>2011</v>
      </c>
      <c r="C27" s="81">
        <v>2</v>
      </c>
      <c r="D27" s="85" t="s">
        <v>381</v>
      </c>
      <c r="E27" s="81">
        <v>26</v>
      </c>
      <c r="F27" s="21">
        <v>378218</v>
      </c>
      <c r="G27" s="21">
        <v>2783148288</v>
      </c>
    </row>
    <row r="28" spans="2:7" x14ac:dyDescent="0.25">
      <c r="B28" s="81">
        <v>2011</v>
      </c>
      <c r="C28" s="81">
        <v>3</v>
      </c>
      <c r="D28" s="85" t="s">
        <v>382</v>
      </c>
      <c r="E28" s="81">
        <v>36</v>
      </c>
      <c r="F28" s="21">
        <v>318441</v>
      </c>
      <c r="G28" s="21">
        <v>2175272448</v>
      </c>
    </row>
    <row r="29" spans="2:7" x14ac:dyDescent="0.25">
      <c r="B29" s="81">
        <v>2011</v>
      </c>
      <c r="C29" s="81">
        <v>4</v>
      </c>
      <c r="D29" s="85" t="s">
        <v>383</v>
      </c>
      <c r="E29" s="81">
        <v>37</v>
      </c>
      <c r="F29" s="21">
        <v>325709</v>
      </c>
      <c r="G29" s="21">
        <v>2174218240</v>
      </c>
    </row>
    <row r="30" spans="2:7" x14ac:dyDescent="0.25">
      <c r="B30" s="81">
        <v>2011</v>
      </c>
      <c r="C30" s="81">
        <v>5</v>
      </c>
      <c r="D30" s="85" t="s">
        <v>384</v>
      </c>
      <c r="E30" s="81">
        <v>55</v>
      </c>
      <c r="F30" s="21">
        <v>175588</v>
      </c>
      <c r="G30" s="21">
        <v>1218870912</v>
      </c>
    </row>
    <row r="31" spans="2:7" x14ac:dyDescent="0.25">
      <c r="B31" s="81">
        <v>2010</v>
      </c>
      <c r="C31" s="81">
        <v>1</v>
      </c>
      <c r="D31" s="85" t="s">
        <v>385</v>
      </c>
      <c r="E31" s="81">
        <v>23</v>
      </c>
      <c r="F31" s="21">
        <v>463329</v>
      </c>
      <c r="G31" s="21">
        <v>2869429504</v>
      </c>
    </row>
    <row r="32" spans="2:7" x14ac:dyDescent="0.25">
      <c r="B32" s="81">
        <v>2010</v>
      </c>
      <c r="C32" s="81">
        <v>2</v>
      </c>
      <c r="D32" s="85" t="s">
        <v>386</v>
      </c>
      <c r="E32" s="81">
        <v>32</v>
      </c>
      <c r="F32" s="21">
        <v>328817</v>
      </c>
      <c r="G32" s="21">
        <v>2149438720</v>
      </c>
    </row>
    <row r="33" spans="2:7" x14ac:dyDescent="0.25">
      <c r="B33" s="81">
        <v>2010</v>
      </c>
      <c r="C33" s="81">
        <v>3</v>
      </c>
      <c r="D33" s="85" t="s">
        <v>387</v>
      </c>
      <c r="E33" s="81">
        <v>67</v>
      </c>
      <c r="F33" s="21">
        <v>117393</v>
      </c>
      <c r="G33" s="21">
        <v>649151552</v>
      </c>
    </row>
    <row r="34" spans="2:7" x14ac:dyDescent="0.25">
      <c r="B34" s="81">
        <v>2010</v>
      </c>
      <c r="C34" s="81">
        <v>4</v>
      </c>
      <c r="D34" s="85" t="s">
        <v>388</v>
      </c>
      <c r="E34" s="81">
        <v>69</v>
      </c>
      <c r="F34" s="21">
        <v>76665</v>
      </c>
      <c r="G34" s="21">
        <v>615204224</v>
      </c>
    </row>
    <row r="35" spans="2:7" x14ac:dyDescent="0.25">
      <c r="B35" s="81">
        <v>2010</v>
      </c>
      <c r="C35" s="81">
        <v>5</v>
      </c>
      <c r="D35" s="85" t="s">
        <v>389</v>
      </c>
      <c r="E35" s="81">
        <v>87</v>
      </c>
      <c r="F35" s="21">
        <v>53604</v>
      </c>
      <c r="G35" s="21">
        <v>367188544</v>
      </c>
    </row>
    <row r="36" spans="2:7" x14ac:dyDescent="0.25">
      <c r="B36" s="81">
        <v>2009</v>
      </c>
      <c r="C36" s="81">
        <v>1</v>
      </c>
      <c r="D36" s="85" t="s">
        <v>390</v>
      </c>
      <c r="E36" s="81">
        <v>24</v>
      </c>
      <c r="F36" s="21">
        <v>285814</v>
      </c>
      <c r="G36" s="21">
        <v>2035071872</v>
      </c>
    </row>
    <row r="37" spans="2:7" x14ac:dyDescent="0.25">
      <c r="B37" s="81">
        <v>2009</v>
      </c>
      <c r="C37" s="81">
        <v>2</v>
      </c>
      <c r="D37" s="85" t="s">
        <v>391</v>
      </c>
      <c r="E37" s="81">
        <v>32</v>
      </c>
      <c r="F37" s="21">
        <v>220204</v>
      </c>
      <c r="G37" s="21">
        <v>1633359616</v>
      </c>
    </row>
    <row r="38" spans="2:7" x14ac:dyDescent="0.25">
      <c r="B38" s="81">
        <v>2009</v>
      </c>
      <c r="C38" s="81">
        <v>3</v>
      </c>
      <c r="D38" s="85" t="s">
        <v>392</v>
      </c>
      <c r="E38" s="81">
        <v>40</v>
      </c>
      <c r="F38" s="21">
        <v>162126</v>
      </c>
      <c r="G38" s="21">
        <v>1153356544</v>
      </c>
    </row>
    <row r="39" spans="2:7" x14ac:dyDescent="0.25">
      <c r="B39" s="81">
        <v>2009</v>
      </c>
      <c r="C39" s="81">
        <v>4</v>
      </c>
      <c r="D39" s="85" t="s">
        <v>393</v>
      </c>
      <c r="E39" s="81">
        <v>49</v>
      </c>
      <c r="F39" s="21">
        <v>121975</v>
      </c>
      <c r="G39" s="21">
        <v>934674176</v>
      </c>
    </row>
    <row r="40" spans="2:7" x14ac:dyDescent="0.25">
      <c r="B40" s="81">
        <v>2009</v>
      </c>
      <c r="C40" s="81">
        <v>5</v>
      </c>
      <c r="D40" s="85" t="s">
        <v>394</v>
      </c>
      <c r="E40" s="81">
        <v>65</v>
      </c>
      <c r="F40" s="21">
        <v>91165</v>
      </c>
      <c r="G40" s="21">
        <v>607549248</v>
      </c>
    </row>
    <row r="41" spans="2:7" x14ac:dyDescent="0.25">
      <c r="B41" s="81">
        <v>2008</v>
      </c>
      <c r="C41" s="81">
        <v>1</v>
      </c>
      <c r="D41" s="85" t="s">
        <v>395</v>
      </c>
      <c r="E41" s="81">
        <v>1</v>
      </c>
      <c r="F41" s="21">
        <v>931245</v>
      </c>
      <c r="G41" s="21">
        <v>7285578240</v>
      </c>
    </row>
    <row r="42" spans="2:7" x14ac:dyDescent="0.25">
      <c r="B42" s="81">
        <v>2008</v>
      </c>
      <c r="C42" s="81">
        <v>2</v>
      </c>
      <c r="D42" s="85" t="s">
        <v>396</v>
      </c>
      <c r="E42" s="81">
        <v>13</v>
      </c>
      <c r="F42" s="21">
        <v>471444</v>
      </c>
      <c r="G42" s="21">
        <v>3520059904</v>
      </c>
    </row>
    <row r="43" spans="2:7" x14ac:dyDescent="0.25">
      <c r="B43" s="81">
        <v>2008</v>
      </c>
      <c r="C43" s="81">
        <v>3</v>
      </c>
      <c r="D43" s="85" t="s">
        <v>397</v>
      </c>
      <c r="E43" s="81">
        <v>23</v>
      </c>
      <c r="F43" s="21">
        <v>295681</v>
      </c>
      <c r="G43" s="21">
        <v>2328623872</v>
      </c>
    </row>
    <row r="44" spans="2:7" x14ac:dyDescent="0.25">
      <c r="B44" s="81">
        <v>2008</v>
      </c>
      <c r="C44" s="81">
        <v>4</v>
      </c>
      <c r="D44" s="85" t="s">
        <v>398</v>
      </c>
      <c r="E44" s="81">
        <v>31</v>
      </c>
      <c r="F44" s="21">
        <v>181000</v>
      </c>
      <c r="G44" s="21">
        <v>1364628992</v>
      </c>
    </row>
    <row r="45" spans="2:7" x14ac:dyDescent="0.25">
      <c r="B45" s="81">
        <v>2008</v>
      </c>
      <c r="C45" s="81">
        <v>5</v>
      </c>
      <c r="D45" s="85" t="s">
        <v>399</v>
      </c>
      <c r="E45" s="81">
        <v>57</v>
      </c>
      <c r="F45" s="21">
        <v>90560</v>
      </c>
      <c r="G45" s="21">
        <v>652491456</v>
      </c>
    </row>
    <row r="46" spans="2:7" x14ac:dyDescent="0.25">
      <c r="B46" s="81">
        <v>2007</v>
      </c>
      <c r="C46" s="81">
        <v>1</v>
      </c>
      <c r="D46" s="85" t="s">
        <v>400</v>
      </c>
      <c r="E46" s="81">
        <v>9</v>
      </c>
      <c r="F46" s="21">
        <v>492947</v>
      </c>
      <c r="G46" s="21">
        <v>3809040640</v>
      </c>
    </row>
    <row r="47" spans="2:7" x14ac:dyDescent="0.25">
      <c r="B47" s="81">
        <v>2007</v>
      </c>
      <c r="C47" s="81">
        <v>2</v>
      </c>
      <c r="D47" s="85" t="s">
        <v>401</v>
      </c>
      <c r="E47" s="81">
        <v>11</v>
      </c>
      <c r="F47" s="21">
        <v>465408</v>
      </c>
      <c r="G47" s="21">
        <v>3510608128</v>
      </c>
    </row>
    <row r="48" spans="2:7" x14ac:dyDescent="0.25">
      <c r="B48" s="81">
        <v>2007</v>
      </c>
      <c r="C48" s="81">
        <v>3</v>
      </c>
      <c r="D48" s="85" t="s">
        <v>402</v>
      </c>
      <c r="E48" s="81">
        <v>12</v>
      </c>
      <c r="F48" s="21">
        <v>423363</v>
      </c>
      <c r="G48" s="21">
        <v>3238388224</v>
      </c>
    </row>
    <row r="49" spans="2:7" x14ac:dyDescent="0.25">
      <c r="B49" s="81">
        <v>2007</v>
      </c>
      <c r="C49" s="81">
        <v>4</v>
      </c>
      <c r="D49" s="85" t="s">
        <v>70</v>
      </c>
      <c r="E49" s="81">
        <v>20</v>
      </c>
      <c r="F49" s="21">
        <v>294338</v>
      </c>
      <c r="G49" s="21">
        <v>2095838080</v>
      </c>
    </row>
    <row r="50" spans="2:7" x14ac:dyDescent="0.25">
      <c r="B50" s="81">
        <v>2007</v>
      </c>
      <c r="C50" s="81">
        <v>5</v>
      </c>
      <c r="D50" s="85" t="s">
        <v>71</v>
      </c>
      <c r="E50" s="81">
        <v>36</v>
      </c>
      <c r="F50" s="21">
        <v>152194</v>
      </c>
      <c r="G50" s="21">
        <v>1158067200</v>
      </c>
    </row>
    <row r="53" spans="2:7" x14ac:dyDescent="0.25">
      <c r="B53" s="115" t="s">
        <v>403</v>
      </c>
      <c r="C53" s="116"/>
      <c r="D53" s="116"/>
      <c r="E53" s="116"/>
      <c r="F53" s="116"/>
    </row>
    <row r="54" spans="2:7" x14ac:dyDescent="0.25">
      <c r="B54" s="116"/>
      <c r="C54" s="116"/>
      <c r="D54" s="116"/>
      <c r="E54" s="116"/>
      <c r="F54" s="116"/>
    </row>
    <row r="57" spans="2:7" ht="14.1" customHeight="1" x14ac:dyDescent="0.25">
      <c r="B57" s="122" t="s">
        <v>275</v>
      </c>
      <c r="C57" s="122"/>
      <c r="D57" s="122"/>
      <c r="E57" s="122"/>
      <c r="F57" s="122"/>
    </row>
    <row r="58" spans="2:7" x14ac:dyDescent="0.25">
      <c r="B58" s="123"/>
      <c r="C58" s="123"/>
      <c r="D58" s="123"/>
      <c r="E58" s="123"/>
      <c r="F58" s="123"/>
    </row>
    <row r="59" spans="2:7" x14ac:dyDescent="0.25">
      <c r="B59" s="123"/>
      <c r="C59" s="123"/>
      <c r="D59" s="123"/>
      <c r="E59" s="123"/>
      <c r="F59" s="123"/>
    </row>
    <row r="60" spans="2:7" x14ac:dyDescent="0.25">
      <c r="B60" s="123"/>
      <c r="C60" s="123"/>
      <c r="D60" s="123"/>
      <c r="E60" s="123"/>
      <c r="F60" s="123"/>
    </row>
    <row r="61" spans="2:7" x14ac:dyDescent="0.25">
      <c r="B61" s="123"/>
      <c r="C61" s="123"/>
      <c r="D61" s="123"/>
      <c r="E61" s="123"/>
      <c r="F61" s="123"/>
    </row>
    <row r="62" spans="2:7" x14ac:dyDescent="0.25">
      <c r="B62" s="123"/>
      <c r="C62" s="123"/>
      <c r="D62" s="123"/>
      <c r="E62" s="123"/>
      <c r="F62" s="123"/>
    </row>
  </sheetData>
  <sortState ref="B6:G45">
    <sortCondition descending="1" ref="B48:B87"/>
  </sortState>
  <mergeCells count="3">
    <mergeCell ref="B3:G3"/>
    <mergeCell ref="B53:F54"/>
    <mergeCell ref="B57:F62"/>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I13" sqref="I13"/>
    </sheetView>
  </sheetViews>
  <sheetFormatPr baseColWidth="10" defaultRowHeight="15" x14ac:dyDescent="0.25"/>
  <cols>
    <col min="1" max="1" width="11.42578125" style="60"/>
    <col min="2" max="2" width="29.5703125" style="60" customWidth="1"/>
    <col min="3" max="3" width="0" style="60" hidden="1" customWidth="1"/>
    <col min="4" max="4" width="17.140625" style="60" hidden="1" customWidth="1"/>
    <col min="5" max="5" width="17.28515625" style="60" hidden="1" customWidth="1"/>
    <col min="6" max="6" width="16.85546875" style="60" bestFit="1" customWidth="1"/>
    <col min="7" max="7" width="14" style="60" customWidth="1"/>
    <col min="8" max="16384" width="11.42578125" style="60"/>
  </cols>
  <sheetData>
    <row r="1" spans="1:9" x14ac:dyDescent="0.25">
      <c r="A1" s="134" t="s">
        <v>414</v>
      </c>
      <c r="B1" s="134"/>
      <c r="C1" s="134"/>
      <c r="D1" s="134"/>
      <c r="E1" s="134"/>
      <c r="F1" s="134"/>
      <c r="G1" s="134"/>
      <c r="H1" s="134"/>
      <c r="I1" s="134"/>
    </row>
    <row r="3" spans="1:9" x14ac:dyDescent="0.25">
      <c r="A3" s="49" t="s">
        <v>405</v>
      </c>
      <c r="B3" s="49" t="s">
        <v>415</v>
      </c>
      <c r="C3" s="49" t="s">
        <v>406</v>
      </c>
      <c r="D3" s="49" t="s">
        <v>407</v>
      </c>
      <c r="E3" s="49" t="s">
        <v>408</v>
      </c>
      <c r="F3" s="49" t="s">
        <v>416</v>
      </c>
      <c r="G3" s="49" t="s">
        <v>282</v>
      </c>
    </row>
    <row r="4" spans="1:9" x14ac:dyDescent="0.25">
      <c r="A4" s="49">
        <v>1</v>
      </c>
      <c r="B4" s="135" t="s">
        <v>409</v>
      </c>
      <c r="C4" s="135">
        <v>2015</v>
      </c>
      <c r="D4" s="135">
        <v>12</v>
      </c>
      <c r="E4" s="135">
        <v>24</v>
      </c>
      <c r="F4" s="50">
        <v>4174100224</v>
      </c>
      <c r="G4" s="50">
        <v>550929</v>
      </c>
    </row>
    <row r="5" spans="1:9" x14ac:dyDescent="0.25">
      <c r="A5" s="49">
        <v>2</v>
      </c>
      <c r="B5" s="135" t="s">
        <v>224</v>
      </c>
      <c r="C5" s="135">
        <v>2015</v>
      </c>
      <c r="D5" s="135">
        <v>1</v>
      </c>
      <c r="E5" s="135">
        <v>8</v>
      </c>
      <c r="F5" s="50">
        <v>3069216768</v>
      </c>
      <c r="G5" s="50">
        <v>452519</v>
      </c>
    </row>
    <row r="6" spans="1:9" x14ac:dyDescent="0.25">
      <c r="A6" s="49">
        <v>3</v>
      </c>
      <c r="B6" s="135" t="s">
        <v>245</v>
      </c>
      <c r="C6" s="135">
        <v>2015</v>
      </c>
      <c r="D6" s="135">
        <v>9</v>
      </c>
      <c r="E6" s="135">
        <v>17</v>
      </c>
      <c r="F6" s="50">
        <v>2084304384</v>
      </c>
      <c r="G6" s="50">
        <v>301990</v>
      </c>
    </row>
    <row r="7" spans="1:9" x14ac:dyDescent="0.25">
      <c r="A7" s="49">
        <v>4</v>
      </c>
      <c r="B7" s="135" t="s">
        <v>247</v>
      </c>
      <c r="C7" s="135">
        <v>2015</v>
      </c>
      <c r="D7" s="135">
        <v>10</v>
      </c>
      <c r="E7" s="135">
        <v>1</v>
      </c>
      <c r="F7" s="50">
        <v>1142923776</v>
      </c>
      <c r="G7" s="50">
        <v>177150</v>
      </c>
    </row>
    <row r="8" spans="1:9" x14ac:dyDescent="0.25">
      <c r="A8" s="49">
        <v>5</v>
      </c>
      <c r="B8" s="135" t="s">
        <v>239</v>
      </c>
      <c r="C8" s="135">
        <v>2015</v>
      </c>
      <c r="D8" s="135">
        <v>7</v>
      </c>
      <c r="E8" s="135">
        <v>16</v>
      </c>
      <c r="F8" s="50">
        <v>924548928</v>
      </c>
      <c r="G8" s="50">
        <v>124508</v>
      </c>
    </row>
    <row r="9" spans="1:9" x14ac:dyDescent="0.25">
      <c r="A9" s="49">
        <v>6</v>
      </c>
      <c r="B9" s="135" t="s">
        <v>410</v>
      </c>
      <c r="C9" s="135">
        <v>2015</v>
      </c>
      <c r="D9" s="135">
        <v>5</v>
      </c>
      <c r="E9" s="135">
        <v>21</v>
      </c>
      <c r="F9" s="50">
        <v>953657536</v>
      </c>
      <c r="G9" s="50">
        <v>111342</v>
      </c>
    </row>
    <row r="10" spans="1:9" x14ac:dyDescent="0.25">
      <c r="A10" s="49">
        <v>7</v>
      </c>
      <c r="B10" s="135" t="s">
        <v>225</v>
      </c>
      <c r="C10" s="135">
        <v>2015</v>
      </c>
      <c r="D10" s="135">
        <v>1</v>
      </c>
      <c r="E10" s="135">
        <v>22</v>
      </c>
      <c r="F10" s="50">
        <v>669648064</v>
      </c>
      <c r="G10" s="50">
        <v>93480</v>
      </c>
    </row>
    <row r="11" spans="1:9" x14ac:dyDescent="0.25">
      <c r="A11" s="49">
        <v>8</v>
      </c>
      <c r="B11" s="135" t="s">
        <v>236</v>
      </c>
      <c r="C11" s="135">
        <v>2015</v>
      </c>
      <c r="D11" s="135">
        <v>6</v>
      </c>
      <c r="E11" s="135">
        <v>4</v>
      </c>
      <c r="F11" s="50">
        <v>438218496</v>
      </c>
      <c r="G11" s="50">
        <v>63484</v>
      </c>
    </row>
    <row r="12" spans="1:9" x14ac:dyDescent="0.25">
      <c r="A12" s="49">
        <v>9</v>
      </c>
      <c r="B12" s="135" t="s">
        <v>411</v>
      </c>
      <c r="C12" s="135">
        <v>2015</v>
      </c>
      <c r="D12" s="135">
        <v>10</v>
      </c>
      <c r="E12" s="135">
        <v>20</v>
      </c>
      <c r="F12" s="50">
        <v>504513056</v>
      </c>
      <c r="G12" s="50">
        <v>61212</v>
      </c>
    </row>
    <row r="13" spans="1:9" x14ac:dyDescent="0.25">
      <c r="A13" s="49">
        <v>10</v>
      </c>
      <c r="B13" s="135" t="s">
        <v>235</v>
      </c>
      <c r="C13" s="135">
        <v>2015</v>
      </c>
      <c r="D13" s="135">
        <v>6</v>
      </c>
      <c r="E13" s="135">
        <v>4</v>
      </c>
      <c r="F13" s="50">
        <v>418096960</v>
      </c>
      <c r="G13" s="50">
        <v>58230</v>
      </c>
    </row>
    <row r="14" spans="1:9" x14ac:dyDescent="0.25">
      <c r="A14" s="49">
        <v>11</v>
      </c>
      <c r="B14" s="135" t="s">
        <v>242</v>
      </c>
      <c r="C14" s="135">
        <v>2015</v>
      </c>
      <c r="D14" s="135">
        <v>8</v>
      </c>
      <c r="E14" s="135">
        <v>27</v>
      </c>
      <c r="F14" s="50">
        <v>401064288</v>
      </c>
      <c r="G14" s="50">
        <v>57882</v>
      </c>
    </row>
    <row r="15" spans="1:9" x14ac:dyDescent="0.25">
      <c r="A15" s="49">
        <v>12</v>
      </c>
      <c r="B15" s="135" t="s">
        <v>412</v>
      </c>
      <c r="C15" s="135">
        <v>2015</v>
      </c>
      <c r="D15" s="135">
        <v>7</v>
      </c>
      <c r="E15" s="135">
        <v>16</v>
      </c>
      <c r="F15" s="50">
        <v>465068608</v>
      </c>
      <c r="G15" s="50">
        <v>53798</v>
      </c>
    </row>
    <row r="16" spans="1:9" x14ac:dyDescent="0.25">
      <c r="A16" s="49">
        <v>13</v>
      </c>
      <c r="B16" s="135" t="s">
        <v>230</v>
      </c>
      <c r="C16" s="135">
        <v>2015</v>
      </c>
      <c r="D16" s="135">
        <v>5</v>
      </c>
      <c r="E16" s="135">
        <v>7</v>
      </c>
      <c r="F16" s="50">
        <v>209221696</v>
      </c>
      <c r="G16" s="50">
        <v>28169</v>
      </c>
    </row>
    <row r="17" spans="1:7" x14ac:dyDescent="0.25">
      <c r="A17" s="49">
        <v>14</v>
      </c>
      <c r="B17" s="135" t="s">
        <v>413</v>
      </c>
      <c r="C17" s="135">
        <v>2015</v>
      </c>
      <c r="D17" s="135">
        <v>4</v>
      </c>
      <c r="E17" s="135">
        <v>23</v>
      </c>
      <c r="F17" s="50">
        <v>238812992</v>
      </c>
      <c r="G17" s="50">
        <v>26493</v>
      </c>
    </row>
    <row r="18" spans="1:7" x14ac:dyDescent="0.25">
      <c r="A18" s="49">
        <v>15</v>
      </c>
      <c r="B18" s="135" t="s">
        <v>238</v>
      </c>
      <c r="C18" s="135">
        <v>2015</v>
      </c>
      <c r="D18" s="135">
        <v>6</v>
      </c>
      <c r="E18" s="135">
        <v>25</v>
      </c>
      <c r="F18" s="50">
        <v>207440304</v>
      </c>
      <c r="G18" s="50">
        <v>25468</v>
      </c>
    </row>
    <row r="19" spans="1:7" x14ac:dyDescent="0.25">
      <c r="A19" s="49">
        <v>16</v>
      </c>
      <c r="B19" s="135" t="s">
        <v>233</v>
      </c>
      <c r="C19" s="135">
        <v>2015</v>
      </c>
      <c r="D19" s="135">
        <v>5</v>
      </c>
      <c r="E19" s="135">
        <v>21</v>
      </c>
      <c r="F19" s="50">
        <v>193126144</v>
      </c>
      <c r="G19" s="50">
        <v>24444</v>
      </c>
    </row>
    <row r="20" spans="1:7" x14ac:dyDescent="0.25">
      <c r="A20" s="49">
        <v>17</v>
      </c>
      <c r="B20" s="135" t="s">
        <v>246</v>
      </c>
      <c r="C20" s="135">
        <v>2015</v>
      </c>
      <c r="D20" s="135">
        <v>10</v>
      </c>
      <c r="E20" s="135">
        <v>1</v>
      </c>
      <c r="F20" s="50">
        <v>167563344</v>
      </c>
      <c r="G20" s="50">
        <v>20561</v>
      </c>
    </row>
  </sheetData>
  <mergeCells count="1">
    <mergeCell ref="A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ASISTENCIA A PELICULAS COL.</vt:lpstr>
      <vt:lpstr>2.ASISTENCIA PEL. COL. PRIM. SE</vt:lpstr>
      <vt:lpstr>3. PART. PEL NAL. EN TOTAL ESTR</vt:lpstr>
      <vt:lpstr>4.PART. AST. NAL. EN TOT. ASIST</vt:lpstr>
      <vt:lpstr>5. EVOL. REAL PREC PROM DE BOL </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Asistenteplaneacion</cp:lastModifiedBy>
  <dcterms:created xsi:type="dcterms:W3CDTF">2014-07-07T12:51:44Z</dcterms:created>
  <dcterms:modified xsi:type="dcterms:W3CDTF">2016-02-05T22:12:04Z</dcterms:modified>
</cp:coreProperties>
</file>